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2.xml" ContentType="application/vnd.openxmlformats-officedocument.drawing+xml"/>
  <Override PartName="/xl/drawings/drawing1.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onnections.xml" ContentType="application/vnd.openxmlformats-officedocument.spreadsheetml.connections+xml"/>
  <Override PartName="/xl/tables/table1.xml" ContentType="application/vnd.openxmlformats-officedocument.spreadsheetml.table+xml"/>
  <Override PartName="/xl/queryTables/queryTable1.xml" ContentType="application/vnd.openxmlformats-officedocument.spreadsheetml.query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X:\DespachoMinistro\Oficina de Planeacion\053-CARPETA SEGUIMIENTO METAS\2020\Informes PEI\11. Avances Diciembre\"/>
    </mc:Choice>
  </mc:AlternateContent>
  <xr:revisionPtr revIDLastSave="0" documentId="13_ncr:1_{E73C7188-73AB-4C01-A65D-B0EB2DE94FD3}" xr6:coauthVersionLast="46" xr6:coauthVersionMax="46" xr10:uidLastSave="{00000000-0000-0000-0000-000000000000}"/>
  <bookViews>
    <workbookView xWindow="-120" yWindow="-120" windowWidth="20730" windowHeight="11160" tabRatio="940" firstSheet="3" activeTab="3" xr2:uid="{00000000-000D-0000-FFFF-FFFF00000000}"/>
  </bookViews>
  <sheets>
    <sheet name="PEI_2019" sheetId="8" state="hidden" r:id="rId1"/>
    <sheet name="Tbla" sheetId="10" state="hidden" r:id="rId2"/>
    <sheet name="Plan_Estrategico_Institucio_(0)" sheetId="11" state="hidden" r:id="rId3"/>
    <sheet name="PEI - 4to. Trimestre" sheetId="24" r:id="rId4"/>
  </sheets>
  <definedNames>
    <definedName name="_xlnm._FilterDatabase" localSheetId="3" hidden="1">'PEI - 4to. Trimestre'!$U$4:$U$78</definedName>
    <definedName name="_xlnm._FilterDatabase" localSheetId="2" hidden="1">'Plan_Estrategico_Institucio_(0)'!$A$4:$W$77</definedName>
    <definedName name="_xlnm.Print_Area" localSheetId="3">'PEI - 4to. Trimestre'!$A$1:$U$78</definedName>
    <definedName name="_xlnm.Print_Area" localSheetId="2">'Plan_Estrategico_Institucio_(0)'!$A$1:$R$83</definedName>
    <definedName name="kronos_MCSIG_PPP" localSheetId="0" hidden="1">PEI_2019!$A$1:$L$77</definedName>
    <definedName name="MIPG_1">#REF!</definedName>
    <definedName name="OBES_0">#REF!</definedName>
    <definedName name="OBES_1">#REF!</definedName>
    <definedName name="OBES_2">#REF!</definedName>
    <definedName name="OBES_3">#REF!</definedName>
    <definedName name="OBES_4">#REF!</definedName>
    <definedName name="OBES_5">#REF!</definedName>
    <definedName name="OBES_6">#REF!</definedName>
    <definedName name="OBES_7">#REF!</definedName>
    <definedName name="OBES_8">#REF!</definedName>
    <definedName name="TIPO_G">#REF!</definedName>
    <definedName name="_xlnm.Print_Titles" localSheetId="3">'PEI - 4to. Trimestre'!$4:$4</definedName>
    <definedName name="_xlnm.Print_Titles" localSheetId="2">'Plan_Estrategico_Institucio_(0)'!$4:$4</definedName>
  </definedNames>
  <calcPr calcId="191029"/>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8" i="11" l="1"/>
  <c r="O76" i="11"/>
  <c r="O70" i="11"/>
  <c r="O65" i="11"/>
  <c r="O64" i="11"/>
  <c r="O63" i="11"/>
  <c r="O62" i="11"/>
  <c r="O61" i="11"/>
  <c r="O60" i="11"/>
  <c r="O58" i="11"/>
  <c r="O56" i="11"/>
  <c r="O55" i="11"/>
  <c r="O54" i="11"/>
  <c r="O53" i="11"/>
  <c r="O52" i="11"/>
  <c r="O50" i="11"/>
  <c r="O49" i="11"/>
  <c r="O48" i="11"/>
  <c r="O47" i="11"/>
  <c r="O46" i="11"/>
  <c r="O45" i="11"/>
  <c r="O43" i="11"/>
  <c r="O42" i="11"/>
  <c r="O40" i="11"/>
  <c r="O39" i="11"/>
  <c r="O37" i="11"/>
  <c r="O36" i="11"/>
  <c r="O35" i="11"/>
  <c r="O34" i="11"/>
  <c r="O32" i="11"/>
  <c r="O31" i="11"/>
  <c r="O30" i="11"/>
  <c r="O27" i="11"/>
  <c r="O26" i="11"/>
  <c r="O24" i="11"/>
  <c r="O20" i="11"/>
  <c r="O19" i="11"/>
  <c r="O18" i="11"/>
  <c r="O17" i="11"/>
  <c r="O16" i="11"/>
  <c r="O14" i="11"/>
  <c r="O12" i="11"/>
  <c r="G78" i="8"/>
  <c r="J78" i="8"/>
  <c r="M2" i="8"/>
  <c r="M3" i="8"/>
  <c r="M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N2" i="8"/>
  <c r="N3" i="8"/>
  <c r="N4" i="8"/>
  <c r="N5" i="8"/>
  <c r="N6" i="8"/>
  <c r="N7" i="8"/>
  <c r="N8" i="8"/>
  <c r="N78" i="8" s="1"/>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Q2" i="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1000000}" keepAlive="1" name="kronos MCSIG PEI" type="5" refreshedVersion="6" background="1" saveData="1">
    <dbPr connection="Provider=SQLOLEDB.1;Persist Security Info=True;User ID=dbusr_mcsiglec;Initial Catalog=MCSIG;Data Source=mckansa;Use Procedure for Prepare=1;Auto Translate=True;Packet Size=4096;Workstation ID=SISTEMAS07;Use Encryption for Data=False;Tag with column collation when possible=False" command="SELECT        SIGII.SIGII_OBJETIVO_ESTRATEGICO.OBJ_ID, SIGII.SIGII_OBJETIVO_ESTRATEGICO.OBJ_DESCRIPCION, SIGII.SIGII_ESTRATEGIA.EST_ID, _x000d__x000a_                         SIGII.SIGII_ESTRATEGIA.EST_DESCRIPCION, SIGII.SIGII_INDICADORES.SIN_ID, SIGII.SIGII_INDICADORES.SIN_NOMBRE, _x000d__x000a_                         SIGII.SIGII_INDICADORES_PROGRAMACION.SIP_CANTIDAD, SIGII.SIGII_INDICADORES_UNIDAD_MEDIDA.SIU_NUMBRE, SIGII.SIGII_DEPENDENCIA.DEP_NOMBRE, _x000d__x000a_                         SIGII.SIGII_INDICADORES_AVANCES.SIA_CANTIDAD, SIGII.SIGII_INDICADORES_AVANCES.SIA_OBSERVACIONES, _x000d__x000a_                         SIGII.SIGII_INDICADORES_AVANCES.SIA_FECHA_x000d__x000a_FROM            SIGII.SIGII_OBJETIVO_ESTRATEGICO INNER JOIN_x000d__x000a_                         SIGII.SIGII_ESTRATEGIA ON SIGII.SIGII_OBJETIVO_ESTRATEGICO.OBJ_ID = SIGII.SIGII_ESTRATEGIA.OBJ_ID INNER JOIN_x000d__x000a_                         SIGII.SIGII_ESTRATEGIA_INDICADORES ON SIGII.SIGII_ESTRATEGIA.EST_ID = SIGII.SIGII_ESTRATEGIA_INDICADORES.EST_ID INNER JOIN_x000d__x000a_                         SIGII.SIGII_INDICADORES ON SIGII.SIGII_ESTRATEGIA_INDICADORES.SIN_ID = SIGII.SIGII_INDICADORES.SIN_ID INNER JOIN_x000d__x000a_                         SIGII.SIGII_INDICADORES_PROGRAMACION ON SIGII.SIGII_INDICADORES.SIN_ID = SIGII.SIGII_INDICADORES_PROGRAMACION.SIN_ID INNER JOIN_x000d__x000a_                         SIGII.SIGII_INDICADORES_UNIDAD_MEDIDA ON SIGII.SIGII_INDICADORES.SIU_ID = SIGII.SIGII_INDICADORES_UNIDAD_MEDIDA.SIU_ID INNER JOIN_x000d__x000a_                         SIGII.SIGII_DEPENDENCIA ON SIGII.SIGII_INDICADORES.DEP_ID = SIGII.SIGII_DEPENDENCIA.DEP_ID LEFT OUTER JOIN_x000d__x000a_                         SIGII.SIGII_INDICADORES_AVANCES ON SIGII.SIGII_INDICADORES.SIN_ID = SIGII.SIGII_INDICADORES_AVANCES.SIN_ID_x000d__x000a_ORDER BY SIGII.SIGII_OBJETIVO_ESTRATEGICO.OBJ_ID, SIGII.SIGII_ESTRATEGIA.EST_DESCRIPCION"/>
  </connection>
</connections>
</file>

<file path=xl/sharedStrings.xml><?xml version="1.0" encoding="utf-8"?>
<sst xmlns="http://schemas.openxmlformats.org/spreadsheetml/2006/main" count="1521" uniqueCount="459">
  <si>
    <t>Formulación, desarrollo y actualización del marco normativo del sector cultura</t>
  </si>
  <si>
    <t>Oficina Asesora Jurídica</t>
  </si>
  <si>
    <t>Iniciativas legislativas presentadas ante el Congreso que inciden en el sector cultura, conceptualizadas</t>
  </si>
  <si>
    <t>Despacho del Viceministro de la Creatividad y la Economía Naranja</t>
  </si>
  <si>
    <t>Marco normativo generado para el desarrollo de la economia naranja</t>
  </si>
  <si>
    <t>Despacho de la Dirección de Patrimonio y Memoria</t>
  </si>
  <si>
    <t>Despacho de la Dirección de Artes</t>
  </si>
  <si>
    <t>Levantamiento y acceso de información del sector cultura</t>
  </si>
  <si>
    <t>Liderar la articulación entre los diferentes niveles de gobierno, los agentes del sector cultura y el sector privado para propiciar el acceso a la cultura, la innovación y el emprendimiento cultural desde nuestros territorios</t>
  </si>
  <si>
    <t>Fortalecimiento de la gestión cultural en los territorios</t>
  </si>
  <si>
    <t>Despacho de la Dirección de Fomento Regional</t>
  </si>
  <si>
    <t>Creadores y gestores culturales vinculados a los Beneficios Económicos Periódicos - BEPS</t>
  </si>
  <si>
    <t>Despacho del Ministro</t>
  </si>
  <si>
    <t>Municipios acompañados en el desarrollo de estrategias de Nodos de Emprendimiento Cultural</t>
  </si>
  <si>
    <t>Colectivos de mujeres atendidos con fortalecimiento de sus habilidades y capacidades de gestión.</t>
  </si>
  <si>
    <t>Pilotos con el programa "mujeres afro narran su territorio implementados" (componente emprendimiento).</t>
  </si>
  <si>
    <t>Áreas de Desarrollo Naranja (ADN) implementadas</t>
  </si>
  <si>
    <t>Fortalecimiento de los procesos de reparación colectiva de las comunidades con enfoque diferencial</t>
  </si>
  <si>
    <t>Medidas de reparación atendidas</t>
  </si>
  <si>
    <t>Ampliar la oferta institucional que contribuya al cierre de brechas sociales, impulsando las manifestaciones artísticas y culturales, los talentos creativos, la innovación y el desarrollo de nuevos emprendimientos.</t>
  </si>
  <si>
    <t>Promoción de hábitos de lectura en la población Colombiana con enfasis en la primera infancia, infancia, adolescencia y familias</t>
  </si>
  <si>
    <t>Libros digitales dispuestos al público por la Biblioteca Nacional de Colombia</t>
  </si>
  <si>
    <t>Usuarios registrados en las plataformas Maguaré y MaguaRED</t>
  </si>
  <si>
    <t>Formación para las artes, la cultura y la economía creativa</t>
  </si>
  <si>
    <t>Personas beneficiadas por programas de formación artística y cultural</t>
  </si>
  <si>
    <t>Despacho de la Dirección de Cinematografía</t>
  </si>
  <si>
    <t>Despacho de la Dirección de Comunicaciones</t>
  </si>
  <si>
    <t>Colectivos de comunicación fortalecidos en narrativas, creación y comunicación</t>
  </si>
  <si>
    <t>Pilotos con el programa "mujeres afro narran su territorio implementados". (componente creación)</t>
  </si>
  <si>
    <t>Impulso del consumo nacional de bienes y servicios artísticos y culturales</t>
  </si>
  <si>
    <t>Visitas de usuarios a los contenidos de la plataforma Retina Latina registradas</t>
  </si>
  <si>
    <t>Impulso de la difusión y el conocimiento de las expresiones artísticas y culturales</t>
  </si>
  <si>
    <t>Sinfónica</t>
  </si>
  <si>
    <t>Conciertos realizados para acercar al público a la experiencia de la musica sinfónica.</t>
  </si>
  <si>
    <t>Establecer alianzas estratégicas para la consecución de recursos que apoyen el desarrollo de procesos culturales.</t>
  </si>
  <si>
    <t>Instrumentos de Financiación diseñados y puestos en marcha (FIDETER, FNG, Aldea)</t>
  </si>
  <si>
    <t>Grupo de Politicas Culturales y Asuntos Internacionales</t>
  </si>
  <si>
    <t>Valor de los recursos técnicos y/o financieros gestionados a través de procesos de cooperación.</t>
  </si>
  <si>
    <t>Generar y consolidar espacios que faciliten entornos apropiados para el desarrollo de los procesos y proyectos artísticos y culturales</t>
  </si>
  <si>
    <t>Estructuración, construcción, adecuación y/o dotación de espacios para el desarrollo de las expresiones y manifestaciones culturales y artísticas propias de los territorios.</t>
  </si>
  <si>
    <t>Espacios físicos adecuados y/o mantenidos para el desarrollo de las funciones museológicas</t>
  </si>
  <si>
    <t>Diseño e eimplementación de circuitos regionales para la movilidad de los procesos y practicas artísticas y culturales en articulación con las infraestructuras y los programas existentes en el territorio.</t>
  </si>
  <si>
    <t>Circuitos regionales para la movilidad de los procesos y prácticas artísticas y culturales, diseñados y en funcionamiento</t>
  </si>
  <si>
    <t>Implementar acciones de protección, reconocimiento y salvaguarda del patrimonio cultural Colombiano para preservar e impulsar nuestra identidad nacional, desde los territorios</t>
  </si>
  <si>
    <t>Transmisión y conservación de los oficios de las artes y el patrimonio cultural para el desarrollo social de los territorios- Memoria en las manos</t>
  </si>
  <si>
    <t>Escuelas Taller de Colombia creadas</t>
  </si>
  <si>
    <t>Talleres Escuela creadas</t>
  </si>
  <si>
    <t>Fortalecimiento de la función social del patrimonio cultural con enfoque de promoción de las identidades culturales desde los territorios - Memoria de los Territorios</t>
  </si>
  <si>
    <t>Elementos inscritos en las Listas Representativas de Patrimonio Cultural Inmaterial y de Bienes de Interés Cultural de la Nación.</t>
  </si>
  <si>
    <t>Planes de conservación de colecciones ejecutados</t>
  </si>
  <si>
    <t>Impulsar procesos creativos culturales que generen valor social agregado y fortalezcan la identidad y memoria cultural, desde los territorios</t>
  </si>
  <si>
    <t>Proyectos artísticos y culturales financiados a través del Programa Nacional de Concertación Cultural</t>
  </si>
  <si>
    <t>Estímulos otorgados a proyectos artísticos y culturales</t>
  </si>
  <si>
    <t>Generación de “valor agregado naranja” en el sector productivo a partir del patrimonio cultural.</t>
  </si>
  <si>
    <t>Escuela Taller Naranja creada</t>
  </si>
  <si>
    <t>Unidades de negocio bajo el modelo de la Diáspora Africana en Colombia apoyadas</t>
  </si>
  <si>
    <t>Planes formulados y en ejecución</t>
  </si>
  <si>
    <t>Ejemplares de la colección "Historias de la Historia de Colombia" que hacen parte de la Serie Leer es mi cuento entregados</t>
  </si>
  <si>
    <t>Promoción de una gerencia efectiva de los recursos físicos y financieros</t>
  </si>
  <si>
    <t>Porcentaje de ejecución presupuestal</t>
  </si>
  <si>
    <t>Oficina Asesora de Planeación</t>
  </si>
  <si>
    <t>Porcentaje de reducción de gastos de logística, tiquetes, viáticos y publicidad (austeridad de gasto)</t>
  </si>
  <si>
    <t>Aseguramiento y fortalecimiento del Modelo Integrado de Planeación y Gestión en el Ministerio de Cultura</t>
  </si>
  <si>
    <t>Articulación y mejoramiento del Sistema Integrado de Gestión Institucional</t>
  </si>
  <si>
    <t>Nivel de integración de los subsistemas en el Sistema Integrado de Gestión Institucional</t>
  </si>
  <si>
    <t>Fortalecemiento del sistema de control interno y la lucha contra la corrupción</t>
  </si>
  <si>
    <t>Oficina de Control Interno</t>
  </si>
  <si>
    <t>Cumplimiento del Programa Anual de Auditorias Internas.</t>
  </si>
  <si>
    <t>Fortalecimiento de las estrategias de transparencia, participación y servicio al ciudadano</t>
  </si>
  <si>
    <t>Fortalecimiento de las políticas de gestión del Talento Humano</t>
  </si>
  <si>
    <t>Nivel de satisfacción de las capacitaciones realizadas</t>
  </si>
  <si>
    <t>Capacidad en la prestación de servicios de tecnología</t>
  </si>
  <si>
    <t>Fortalecimiento de la implementación de los instrumentos archivísticos para facilitar su utilización y garantizar su conservación y preservación a largo plazo.</t>
  </si>
  <si>
    <t>Instrumentos archivísticos implementados en el Ministerio de Cultura</t>
  </si>
  <si>
    <t>Fortalecimiento de la gestión jurídica de la entidad</t>
  </si>
  <si>
    <t>Porcentaje de fallos a favor de procesos judiciales en donde participe la entidad</t>
  </si>
  <si>
    <t>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t>
  </si>
  <si>
    <t xml:space="preserve">Formulación e implementación de Políticas Públicas del ámbito cultural con enfoque poblacional y territorial </t>
  </si>
  <si>
    <t xml:space="preserve">Plan Decenal de Lenguas Nativas concertado e implementado  </t>
  </si>
  <si>
    <t xml:space="preserve">Subsectores de la Cuenta Satélite de Cultura medidos </t>
  </si>
  <si>
    <t xml:space="preserve">Entidades territoriales asesoradas en la estrategia de Fomento a la Gestión Cultural </t>
  </si>
  <si>
    <t xml:space="preserve">Coordinación y seguimiento a las intervenciones en los territorios a partir de las necesidades priorizadas por estos en el marco de las diferentes interacciones en las regiones </t>
  </si>
  <si>
    <t xml:space="preserve">Cumplimiento de compromisos en territorios priorizados </t>
  </si>
  <si>
    <t xml:space="preserve">Fortalecimiento del emprendimiento cultural en los territorios </t>
  </si>
  <si>
    <t>Entidades territoriales con asesoría y acompañamiento técnico para el fortalecimiento de las redes y/o bibliotecas públicas  de su región.</t>
  </si>
  <si>
    <t xml:space="preserve">Niños y jóvenes beneficiados por programas y procesos artísticos y culturales </t>
  </si>
  <si>
    <t xml:space="preserve">Municipios acompañados en el desarrollo de estrategias de circulación y formación de públicos, para el cine colombiano. </t>
  </si>
  <si>
    <t xml:space="preserve">Grupo del Teatro Colón </t>
  </si>
  <si>
    <t xml:space="preserve">Funciones de obras artisticas y culturales realizadas en sala del Teatro Colón </t>
  </si>
  <si>
    <t xml:space="preserve">Proyectos aprobados en el Sistema General de Regalías para el sector Cultura </t>
  </si>
  <si>
    <t xml:space="preserve">Obras artísticas creadas y exhibidas en los salones nacionales y regionales de artistas  </t>
  </si>
  <si>
    <t>Vincular la conservación, protección,  recuperación y nuevas dinámicas  del patrimonio material (mueble e inmueble)  a los procesos productivos propios de los territorios - Memoria Construida</t>
  </si>
  <si>
    <t>Garantia de la preservación del patrimonio material representado en las colecciones de los Museos del Ministerio de  Cultura</t>
  </si>
  <si>
    <t>Fortalecimiento del Programa Nacional de Concertación Cultural - PNCC y el Programa Nacional de Estimulos -  PNE.</t>
  </si>
  <si>
    <t xml:space="preserve">Proyectos apoyados por el PNCC priorizados con seguimiento </t>
  </si>
  <si>
    <t xml:space="preserve">Estímulos otorgados por el PNE, priorizados con seguimiento </t>
  </si>
  <si>
    <t>Particpación en la formulación y ejecución de los de los planes  conmemorativos al Bicentenario 1819-1823. con enfoque territorial</t>
  </si>
  <si>
    <t xml:space="preserve">Bibliotecas públicas de la RNBP que implementan el Programa de Bibliotecas Itinerantes. </t>
  </si>
  <si>
    <t>Fortalecer la capacidad de gestión y desempeño institucional y la mejora continua de los procesos, basada en  la gestión de los riesgos,  el manejo de la  información y la evaluación para la toma de decisiones.</t>
  </si>
  <si>
    <t xml:space="preserve">Secretaría General </t>
  </si>
  <si>
    <t>Fortalecimiento de  las TICs y los canales de comunicación.</t>
  </si>
  <si>
    <t xml:space="preserve">El Ministerio cuenta con los equipos apropiados para realizar sus actividades </t>
  </si>
  <si>
    <t>Número</t>
  </si>
  <si>
    <t>Porcentaje</t>
  </si>
  <si>
    <t>Total general</t>
  </si>
  <si>
    <t>PND</t>
  </si>
  <si>
    <t>% Avance TOTAL</t>
  </si>
  <si>
    <t>DEP_NOMBRE</t>
  </si>
  <si>
    <t>OBJ_ID</t>
  </si>
  <si>
    <t>OBJ_DESCRIPCION</t>
  </si>
  <si>
    <t>EST_ID</t>
  </si>
  <si>
    <t>EST_DESCRIPCION</t>
  </si>
  <si>
    <t>SIN_ID</t>
  </si>
  <si>
    <t>SIN_NOMBRE</t>
  </si>
  <si>
    <t>SIP_CANTIDAD</t>
  </si>
  <si>
    <t>SIU_NUMBRE</t>
  </si>
  <si>
    <t>SIA_CANTIDAD</t>
  </si>
  <si>
    <t>SIA_OBSERVACIONES</t>
  </si>
  <si>
    <t>SIA_FECHA</t>
  </si>
  <si>
    <t>Fecha Actualizado</t>
  </si>
  <si>
    <t>Territorios con política de turismo cultural implementada</t>
  </si>
  <si>
    <t>Pilotos de PCI en contextos Urbanos PCIU implementados</t>
  </si>
  <si>
    <t>Política de formación artística y cultural diseñada</t>
  </si>
  <si>
    <t xml:space="preserve">Se elaboró el borrador del documento  de propuesta para el diseño de política. Está en proceso de revisión para presentación a la Dirección. Se está ajustando lo referente a Presupuesto estimado. </t>
  </si>
  <si>
    <t xml:space="preserve">Despacho de la Dirección de Poblaciones_x000D_
</t>
  </si>
  <si>
    <t>Para el 2019 se establece una meta del 50% considerando que se desarrollará el proceso de dialogo cultural con los representantes de la MPC,  para la vigencia 2020 se tiene previsto iniciar el proceso de dialogo cultural con los representantes de las lenguas criollas. El cumplimiento del proceso de concertación y protocolización con Pueblos Indígenas corresponde al 75% y Lenguas criollas al 25%, como resultado una meta del 100%_x000D_
Hito 1: Desarrollo de mesa de concertación con los representantes de los Pueblos indígenas. 20%: Se convocó al desarrollo de una sesión de la Mesa Permanente de Concertación, el 3, 4 y 5 de junio, con la participación de representantes de la ONIC, OPIAC, CIT, Gobierno Mayor, AICO, Delegado de Congresistas Indígenas, MinCultura, Mintic, Mineducación, Instituto Caro y Cuervo, Defensoría del Pueblo, Procuraduría General de la Nación, así como la secretaria técnica de Pueblos Indígenas de Colombia y Mininterior._x000D_
Se acordó que el Ministerio de Cultura apoyará a ONIC, AICO y Gobierno Mayor para la retroalimentación del Plan Decenal de Lenguas dentro de los territorios. Contratación de un experto lingüista indígena para la CIT_x000D_
hito 2: Desarrollo de convenios para proceso de retroalimentación del Plan Decenal de Lenguas con las comunidades indígenas. 15%: A fecha de corte ya se encuentran suscritos los convenios con Gobierno Mayor por $38.000.000, ONIC por $141.360.656 y AICO por $62.740.000, para realizar un evento con representantes de los pueblos indígenas y organizaciones filiales, en los cuales se desarrollarán espacios de diálogo cultural con el fin de retroalimentar el documento del Plan Decenal de Lenguas Nativas. Sistematización de la experiencia y aportes del encuentro nacional de los Pueblos y Organizaciones Indígenas sobre el Plan Decenal de Lenguas Nativas._x000D_
Hito 3: Documento final con retroalimentación y observaciones al Plan Decenal de Lenguas. 15%: El cumplimiento de este hito se tiene previsto para el mes de diciembre.</t>
  </si>
  <si>
    <t xml:space="preserve">Documentos de Políticas Públicas para el fortalecimiento de la Economia Naranja formulados_x000D_
</t>
  </si>
  <si>
    <t xml:space="preserve">Proyecto de modificación de la Ley de Cultura presentado al Congreso </t>
  </si>
  <si>
    <t>Entidades territoriales que incluyen el componente cultural en sus planes de desarrollo</t>
  </si>
  <si>
    <t>El resultado de este indicador se analizará en el 2020, cuando los nuevos Alcaldes y Gobernadores incluyan en su Plan de Desarrollo el componente cultural. En esta vigencia, la Dirección de Fomento Regional se encuentra adelantando una metodología denominada Los Acuerdos sociales por la cultura, como un ejercicio de participación que convoca a la ciudadanía y a los aspirantes a las alcaldías acordar acciones estratégicas que favorezcan el acceso de la comunidad a bienes y servicios culturales. Se convierten en un primer paso del proceso de planeación participativa, para la construcción del componente cultural de los futuros planes de desarrollo territoriales.</t>
  </si>
  <si>
    <t>Se han suscrito los convenios de asociación: ASOCIACION CONSEJO DE AUTORIDADES DEL PUEBLO WOUNAAN DE COLOMBIA WOUNDEKO por $45.000.000, ONIC por $208.000.000, Consejo Comunitario de Curbaradó por $50.000.000, Resguardo Indígena San Lorenzo por $50.000.000, Consejo Comunitario de Jiguamiando por $30.000.000, Corporación Clepsidra tendiente al cumplimiento de lo ordenado en la Sentencia de Restitución de Tierras 007 de 2014 por $40.000.0000 y Consejo Comunitario de Yurumangui por $65.000.000. De los convenios pendientes, uno se encuentra en proceso de firmas en secretaria general (Consejo Comunitario renacer Negro por $60.040.000) y plan de reparacion colectiva de Bojayá se encuentra en proceso de elaboración del CDP por $50.000.000 el cual requiere documentación soporte. De 9 convenios proyectados se han logrado suscribir 7 lo cual da como resultado de avance en el hito 1 del 39% sobre el 50%. _x000D_
Avance hito 2 Realizar la supervisión de los avances de las acciones establecidas en el convenio, a través de la revisión de informes presentadas por las organizaciones (25%): Realizar la supervisión de los avances de las acciones establecidas en el convenio, a través de la revisión de informes presentadas por las organizaciones (25%). A fecha de corte se ha avanzado en acciones con los siguientes convenios: ASOCIACION CONSEJO DE AUTORIDADES DEL PUEBLO WOUNAAN DE COLOMBIA WOUNDEKO,  ONIC, Consejo Comunitario de Curbaradó, resguardo indígena San Lorenzo, Consejo Comunitario de Jiguamiando y Corporación Clepsidra, es decir que 6 convenios ya tienen acciones adelantadas a la fecha de corte, adicionalmente el consejo comunitario Yurumangui iniciará acciones en el mes de octubre. Estos avances de acciones de los convenios representan un 17% de avance sobre el 25% del hito._x000D_
Avance hito 3:  Gestionar la liquidación de convenios (25%): Este hito está proyectado para cumplirse en el mes de diciembre.</t>
  </si>
  <si>
    <t xml:space="preserve">Grupo de Emprendimiento Cultural_x000D_
</t>
  </si>
  <si>
    <t>Nuevos contenidos visuales, sonoros y convergentes de comunicación cultural creados</t>
  </si>
  <si>
    <t xml:space="preserve">Biblioteca Nacional de Colombia_x000D_
</t>
  </si>
  <si>
    <t>Promedio de libros leídos por la población colombiana entre 5 y 11 años (ECC)</t>
  </si>
  <si>
    <t xml:space="preserve">La Meta esta proyectada para el 2020, por lo cual no se reporta avance. _x000D_
_x000D_
La fuente de verificación de este indicador es la Encuesta de Consumo Cultural y los reportes se realizarán de acuerdo con el cronograma estadístico del DANE en 2020 y 2022. </t>
  </si>
  <si>
    <t>Promedio de libros leídos por la población colombiana, de 12 años o más  (ECC)</t>
  </si>
  <si>
    <t xml:space="preserve">Se ha dado cumplimiento del 100% a la meta proyectada. _x000D_
_x000D_
Se llevaron a cabo 543 asistencias técnicas y 6 adicionales por requerimiento de las regiones, para un acumulado de 549 equivalente al 101,1%. _x000D_
</t>
  </si>
  <si>
    <t xml:space="preserve">Circuitos nacionales e internacionales de las narradoras afros y sus obras_x000D_
</t>
  </si>
  <si>
    <t xml:space="preserve">El sábado 14 de septiembre en la ciudad de Bogotá, se dio apertura al 45SNA en la Galería Santa Fe. El evento que se realizará hasta el 4 de noviembre presenta a 166 artistas, en 11 sedes.  _x000D_
_x000D_
https://www.periodicoarteria.com/SNA/Inauguran-Salon-Nacional-de-Artistas </t>
  </si>
  <si>
    <t xml:space="preserve">Grupo de Infraestructura Cultural_x000D_
</t>
  </si>
  <si>
    <t xml:space="preserve">Infraestructuras culturales Construidas, adecuadas y dotadas,_x000D_
</t>
  </si>
  <si>
    <t xml:space="preserve">Museo Nacional de Colombia_x000D_
</t>
  </si>
  <si>
    <t xml:space="preserve">Diseño del museo de la diversidad étnica y cultural_x000D_
</t>
  </si>
  <si>
    <t>Museo narrativo para las mujeres afro que narran su territorio</t>
  </si>
  <si>
    <t xml:space="preserve">Manifestaciones inscritos en la Lista Representativa de Patrimonio Cultural Inmaterial de la Humanidad y la Lista de Patrimonio Mundial de la UNESCO
</t>
  </si>
  <si>
    <t xml:space="preserve">Regiones PDET con el programa de Expedición Sensorial Implementado._x000D_
</t>
  </si>
  <si>
    <t xml:space="preserve">Bienes de interés cultural del ámbito nacional que cuentan con Planes Especiales de Manejo y Protección PEMP_x000D_
</t>
  </si>
  <si>
    <t xml:space="preserve">Grupo Programa Nacional de Concertación_x000D_
</t>
  </si>
  <si>
    <t xml:space="preserve">Grupo Programa Nacional de Estímulos_x000D_
</t>
  </si>
  <si>
    <t xml:space="preserve">Emprendedores o empresas de las agendas creativas regionales fortalecidas con asistencia técnica_x000D_
</t>
  </si>
  <si>
    <t xml:space="preserve">Empresas que acceden al sistema de beneficios tributarios_x000D_
</t>
  </si>
  <si>
    <t xml:space="preserve">Nivel de implementación de las dimensiones del Modelo Integrado de Planeación y Gestión._x000D_
</t>
  </si>
  <si>
    <t xml:space="preserve">Grupo de  Gestión de Sistemas  e Informática _x000D_
</t>
  </si>
  <si>
    <t xml:space="preserve">Grupo de Gestión Documental_x000D_
</t>
  </si>
  <si>
    <t xml:space="preserve">Grupo de Gestión Humana_x000D_
</t>
  </si>
  <si>
    <t xml:space="preserve">Nivel de ejecución del Plan Institucional de Capacitaciones_x000D_
</t>
  </si>
  <si>
    <t xml:space="preserve">Grupo de Gestión Financiera y Contable_x000D_
</t>
  </si>
  <si>
    <t>El porcentaje de reducción en gastos de logística va en 2.53%, tiquetes el 5.53% y el de viáticos el 20%.</t>
  </si>
  <si>
    <t xml:space="preserve">_x000D_
A la fecha se ha fortalecido  1 colectivo de Comunicación en Montes de María -Encuentro de Comunicación realizado el   donde se intercambiaron experiencias y se fortalecieron los procesos de comunicación_x000D_
 "Colectivo de Comunicación Monte de María Linea 21"_x000D_
_x000D_
Los ganadores  de la  primera fase de la Convocatoria "Becas de Comunicación y Territorio"   fuerón los siguientes colectivos de comunciación:_x000D_
_x000D_
2. Resguardo Indígena Páez de Corinto_x000D_
3. Resguardo Indígena Arhuaco de la Sierra Nevada_x000D_
4.Cabildo Indígena de Pastás_x000D_
5. Asociación Agropecuaria Vereda de Chapacual_x000D_
6. Asociación Campesina de Inzá Tierradentro_x000D_
7. Asociación Agrocomunitaria el Porvenir_x000D_
8. Asociación de Comunicadores de Nuquí " Colectivo EN PUJA"_x000D_
9. Asociación de Mujeres Afrodescendientes del Norte del Cauca ASOM_x000D_
10. Colectivo de Comunicaciones Narradoras y Narradores de la Memoria Kucha Suto de San Basilio de Palenque_x000D_
_x000D_
La Dirección de Comunicaciones cumplió con el fortalecimiento de los 10 colectivos a través  de asistencia técnica, apoyo a la formación y apoyo a la producción de contenidos mediáticos propios. </t>
  </si>
  <si>
    <t>Nov. Se han aprobado $11,359,9, mill. de Gestión de Recursos de Cooperación, los cuales representan el 111,3% de la meta anual de 2019 ( $10,000 mill.) siendo los más representativos los aportes de AECID para formación en  Cocina de la Escuela Taller de Pasto por $525,1 mill.</t>
  </si>
  <si>
    <t>Con corte a Noviembre 30 de 2019, producto de las reuniones concertadas entre las Direcciones y áreas y el Programa Nacional de Concertación Cultural, se identificaron los proyectos a los cuales se les hizo seguimiento según los lineamientos estratégicos de cada una, así:_x000D_
_x000D_
Dirección de Artes: 316_x000D_
Dirección de Cinematografía: 10_x000D_
Dirección de Patrimonio: 13_x000D_
Dirección de Poblaciones: 13_x000D_
Dirección de Comunicaciones: 12_x000D_
Dirección de Fomento Regional: 59_x000D_
Museo Nacional: 5_x000D_
_x000D_
Para un total de: 428</t>
  </si>
  <si>
    <t xml:space="preserve"> En MaguaRED se aumentaron las visitas demostrando que la temática sobre patrimonio es de gran interés de nuestros usuarios. Maguaré tuvo un aumento en sus visitas dado el estreno del álbum Lero Lero Candelero de Jorge Velosa y la campaña de difusión en redes sociales y como respuesta también a la activación del Instagram de la EDCPI. En el avance cuantitativo se suman los usuarios del mes de noviembre: 60.123. Los usuarios acumulados en la linea base a 2019 en las plataformas Maguaré y MaguaRED son: 1.700.038 Nuevos usuarios de enero a noviembre de 2019: 590.151                                                                  _x000D_
A la fecha se encuentran alojados y al aire 875 contenidos en MaguaRED y 686 en Maguaré.  </t>
  </si>
  <si>
    <t>Para el 2019 se cumplió la meta establecida con la postulación de Los conocimientos tradicionales asociados al Barniz de Pasto, Mopa-Mopa (CUAL) cuya decisión de inscripción la tomará la UNESCO en el 2021.</t>
  </si>
  <si>
    <t>A la fecha se han inscrito en la lista representativa  las siguientes manifestaciones y bienes:_x000D_
1. Los conocimientos tradicionales asociados al Barniz de Pasto, Mopa-Mopa.  2. Los Saberes y tradiciones asociadas al Viche - Biche del Pacifico.  _x000D_
3. PES de la manifestación de la Semana Santa de Ciénaga de Oro, Córdoba 4. La pesca artesanal en el río Magdalena.- _x000D_
_x000D_
A la fecha se cumple la meta con los  4 Bienes y manifestaciones inscritos en las Listas Representativas de Patrimonio Cultural Inmaterial y de Bienes de Interés Cultural (Unesco y Nacional).</t>
  </si>
  <si>
    <t>Se entregaron 800.000 ejemplares de los dos títulos de "Historias de la historia de Colombia" que hacen parte de la serie Leer es mi cuento (400.000 de cada título).Estos ejemplares se distribuyeron a nivel nacional con destino a los centros musicales de la Fundación Nacional Batuta donde se implementa el programa Música para la Reconciliación, Ferias Regionales  del libro apoyadas por el Ministerio de Cultura, instituciones educativas, escuelas municipales de música y danza, salas de lectura y bibliotecas inscritas en la campaña Leer es mi cuento en la Biblioteca.</t>
  </si>
  <si>
    <t>Se creó la escuela taller en villa del rosario y se formuló el proceso de formacion en jardineria con el apoyo de la escuela talle de cali. _x000D_
_x000D_
Con esta creación se cumple la meta establecida para el 2019.</t>
  </si>
  <si>
    <t>Para el 2019, se creó la escuela taller naranja y va a estar ubicada en cartagena bolívar quien se encuentra adelantando los procedimientos para la comercializacion con las demas escuelas taller._x000D_
Con esta creación se cumple la meta establecida para el 2019</t>
  </si>
  <si>
    <t>Meta_19</t>
  </si>
  <si>
    <t>Avan_19</t>
  </si>
  <si>
    <t>% Avance</t>
  </si>
  <si>
    <t xml:space="preserve">A Dic  La dirección de patrimonio finalizó el proceso de validación de los lineamientos de la política de turismo cultural realizado durante el 2do semestre de 2019. _x000D_
El evento de turismo culturalse reqalizo  conjuntamente con el Viceministerio de turismo  el 13,14 y 15 de noviembre en la ciudad de Popayán._x000D_
</t>
  </si>
  <si>
    <t xml:space="preserve">Se han desarrollado 7 pilotajes de la caja de herramientas con comunidades en 7 ciudades diferentes del país esto ha permitido que las comunidades cuentan con nuevos insumos de conocimientos y de planificación del patrimonio cultural inmaterial en contextos urbanos de forma participativa._x000D_
Además, a través de las "Becas para la implementación de la metodología de patrimonio cultural inmaterial en contextos urbanos", comunidades de Bogotá, Neiva y Montería tendrán la oportunidad de implementar la caja de herramientas en el marco del fortalecimiento de sus propias estrategias de salvaguardia. </t>
  </si>
  <si>
    <t>Se ha iniciado el acercamiento con el área de agenda legislativa y  en el  marco del Plan Nacional de Desarrollo se modificó el artículo 10 de la Ley 397 de 1997._x000D_
Por otro lado, de conformidad con el Decreto 2120 de 2018 una de las actividades establecidas en cabeza de esta oficina se encuentra la aplicación del régimen sancionatorio establecido en el artículo 15 de la Ley 397 de 1997 modificado por el artículo 10 de la Ley 1185 de 2008, y se identificó una falencia normativa en las disposicones que generan tropiezos en la gestión de la protección del patrimonio cultural, para este efecto, se ha realizado la contratación del abogado Alejandro Badillo del contrato No. 3216/19 con el objeto “Prestar servicios profesionales para acompañar la gestión de las actividades propias de la Oficina Jurídica, en especial, las relacionadas con la agenda regulatoria de la Entidad.”, donde dentro de sus obligaciones especiales se encuentran: Preparar proyectos de ley, decretos, resoluciones, y demás actos administrativos  sometidos a su consideración."_x000D_
_x000D_
Esta contratación se realiza con el fin de dar cumplimiento al plan estratégico institucional a cargo de esta Oficina planteada para el cuatrienio</t>
  </si>
  <si>
    <t xml:space="preserve">Se conceptualizaron 22 proyectos, superando con creces la meta de 15 para el año 2019._x000D_
_x000D_
_x000D_
</t>
  </si>
  <si>
    <t>Desde el proyecto de Fortalecimiento de Capital Humano se aplicó la ruta metodológica que permitió el  diseño de cualificaciones para las tres categorías de la economía naranja así: _x000D_
Categoría 1 artes y patrimonio:   1. Asistencia de escenográfica y de utilería, 2.Diseño y coordinación de escenografía y utilería, 3. Artes circenses, 4.Carpintería de ribera, 5.Maquillaje artístico, 6. Iluminación para las artes escénicas y audiovisuales, 7.Vestuario artístico, 8.Cocina tradicional. 9.Narración.  En Cualificaciones con componentes 1&amp;2 construidos y verificados están: 10.Ejecución e interpretación de la danza, 11. Dirección coreográfica y formación en danza 12.Construcción tradicional con tierra 13. Sonido para espectáculos artísticos _x000D_
Categoría  2 Industrias Creativas: _x000D_
14.Estudios literarios, 15. Animación y promoción a la lectura, 16. Camarografo (Análisis Funcional)_x000D_
Categoría  3 Creaciones funcionales: Se adelanto la etapa A: Caracterización y  B Análisis de Brechas  de Capital Humano, se continuara con la etapa D  en 2020</t>
  </si>
  <si>
    <t xml:space="preserve">En el marco de los Proyectos liderados por la Dirección de Comunicaciones, se dió cumplimiento con el apoyo  la producción de nuevos contenidos realizados por colectivos de comunicación, Creadores de Contenidos y Niños, ampliandose la oferta de contenidos mediaticos culturales en 256 en formatos audiovisuales,convergentes y sonoros._x000D_
_x000D_
_x000D_
</t>
  </si>
  <si>
    <t>En el 2019 se implementaron los  21 talleres escuela asi:_x000D_
1.Taller Escuela en Lutheria en Carmelo- Choco_x000D_
2.Taller Escuela en madera jose felix en Quibdo- Choco _x000D_
3.Taller Escuela en Cantos de llano - Arauca _x000D_
4.Taller Escuela Cantos de llano - Meta _x000D_
5.Taller Escuela en carpinteria en Tunja_x000D_
6.Taller Escuela en linotipía  en Tunja_x000D_
7.Taller Escuela en tipos de madera en Tunja  _x000D_
8.Taller Escuela en cestería en Puerto Nariño- Amazonas _x000D_
9.Taller Escuela en ebanisteria en Puerto Nariño-Amazonas. _x000D_
10.Taller Escuela en atarrayas tejidas a mano en la montañita en caqueta. _x000D_
11.Taller Escuela en producción grafica  en Cali- valle del Cauca. _x000D_
12.Taller Escuela en Violines Caucanos en Patia- Cauca. _x000D_
13.Taller Escuela en marimba de chonta en Guapi  Cauca.  _x000D_
14.Taller Escuela en viche  en Tumaco. _x000D_
15.Taller Escuela en tejido telar vertical  en san Jacinto Bolivar _x000D_
Se implementaron  seis (6) talleres escuela en oficios tradicionales en Guapi, Timbiqui, Lopez de Micay,Villa Garzon,  Puerto Asis,Tumaco</t>
  </si>
  <si>
    <t>El 7 de noviembre se presentó ante Consejo Nacional de Patrimonio Cultural, el Plan Especial de Manejo y Protección - PEMP de Concepción en Antioquia, el cual tuvo concepto favorable. Actualmente, se encuentra en elaboración el borrador de la resolución de aprobación._x000D_
_x000D_
El 6 de diciembre se presentó ante el Consejo Nacional de Patrimonio Cultural el PEMP de Mongui en Boyacá, el cual tuvo concepto favorable. Actualmente, se encuentra en elaboración el borrador de la resolución de aprobación. _x000D_
_x000D_
Cumpliendo así con la meta establecida para la vigencia.</t>
  </si>
  <si>
    <t>En la vigencia 2019 se intervinieron 6 obras las cuales se relacionan a continuación:_x000D_
1. Intervención de la Hacienda Cañas Gordas (100%) _x000D_
2. Intervención al Monumento Los Lanceros de Rondón Pantano de Vargas, Paipa Boyacá (100%)._x000D_
3. Restauración de los monumentos del Puente de Boyacá: El Obelisco y el Monumento al Libertador (100%) _x000D_
4. Restauración de la capilla de Nuestra Señora de las Mercedes en el Centro Histórico de Salamina Caldas (100%)._x000D_
5. Casa Eduardo Santos, Tunja Boyacá (100%)._x000D_
6. Restauración integral de las ruinas del inmueble ubicado en la carrera 7 n°. 6B-30 /fragmentos (100%)._x000D_
Cumpliendo así con la meta establecida para la vigencia.</t>
  </si>
  <si>
    <t xml:space="preserve">Fortalecimiento de espacios itinerantes y no convencionales, para extender la oferta de bienes y servicios culturales._x000D_
</t>
  </si>
  <si>
    <t>En el marco del mes de diciembre se realizaron las siguientes actividades: _x000D_
_x000D_
-   En el Baluarte de San José se desarrollaron talleres para los aprendices de cocinas de la Escuela Taller, con chefs invitados sobre cocina internacional, y con matronas sobre cocina tradicional. _x000D_
_x000D_
Con el desarrollo de la unidad de negocio de cocinas tradicionales internacionales en el baluarte de san jose, se cumple con la meta establecida para el 2019.</t>
  </si>
  <si>
    <t>Se toma la información del informe de ejecución presupuestal generado en el Sistema de Información Financiera SIIF con corte a 31 de diciembre</t>
  </si>
  <si>
    <t>Se realizó el 100% del seguimiento al plan, con el reportes de cierre de ejecución de las metas 2019 del Pla Estrategico institucional.</t>
  </si>
  <si>
    <t xml:space="preserve">Promoción de un entorno institucional para el desarrollo y la consolidación de la ciudadanía creativa y la economía naranja_x000D_
_x000D_
</t>
  </si>
  <si>
    <t>Se digitalizaron y subieron a la Biblioteca Digital 121 nuevos libros para un consolidado de 1.500 en diciembre de 2019, cantidad que sumada a la línea base, da un acumulado de 2.800 libros digitales. Incluye la producción digital de 30 títulos de la colección Daniel Samper Ortega._x000D_
Cumpliendo con el indicador en un 100%.</t>
  </si>
  <si>
    <t xml:space="preserve">Diseño y puesta en marcha modelos de financiación para la cultura._x000D_
</t>
  </si>
  <si>
    <t>Se implementó la Fase I en 150 bibliotecas públicas de 25 departamentos (266 Bibliotecas públicas postuladas) así:  i) acompañamiento técnico y formativo con 3 visitas presenciales y 2 encuentros para bibliotecarios y agentes comunitarios (108 bibliotecarios en el proceso de socialización del programa, 150 bibliotecas y comunidades rurales en el proceso formativo presencial por parte de los tutores y promotores de lectura, más de 11.000 asistencias a las actividades con la comunidad, 296 mediadores comunitarios para las Bibliotecas Rurales Itinerantes asistentes en los 7 encuentros regionales. ii) Dotación bibliográfica y tecnológica: Se realizó el proceso de adquisición, alistamiento  y entrega de la colección bibliográficas.conformada por 131 títulos, otros recursos didácticos, 3 guías metodológicas,una maleta y elementos técnológicos. iii) Incentivos estrategias de itinerancia a 145 Bibliotecas Rurales Itinerantes._x000D_
Cumpliendo con el indicador en un 100%.</t>
  </si>
  <si>
    <t xml:space="preserve">Agendas creativas regionales implementadas _x000D_
</t>
  </si>
  <si>
    <t xml:space="preserve">Cualificaciones del sector según el mapa ocupacional y los segmentos del campo cultural elaboradas._x000D_
</t>
  </si>
  <si>
    <t xml:space="preserve">Bienes de interés cultural del ámbito nacional intervenidos_x000D_
</t>
  </si>
  <si>
    <t xml:space="preserve">Exposiciones de colecciones itinerantes realizadas_x000D_
</t>
  </si>
  <si>
    <t xml:space="preserve">Seguimiento y monitoreo del Plan Anticorrupción y Atención al Ciudadano. _x000D_
</t>
  </si>
  <si>
    <t xml:space="preserve">Seguimiento del Plan Estratégico Institucional_x000D_
</t>
  </si>
  <si>
    <t xml:space="preserve">Se cuenta con los siguientes documentos realizados en la vigencia 2019:_x000D_
_x000D_
a) Documento de bases conceptuales de economía naranja._x000D_
b) Documento de estrategias de economía naranja._x000D_
_x000D_
Que constituyen en unidad el primer documento de política de Economía Naranja realizado por el Viceministerio de la Creatividad y la Economía Naranja y aprobado por el Consejo de Economía Naranja el 16-12-2019._x000D_
</t>
  </si>
  <si>
    <t>Durante el desarrollo de la vigencia 2019 se llevó a cabo la generación y fortalecimiento de un marco normativo público que propendió por el desarrollo de la economía naranja en el país destacando principalmente la ley 1943 de 2019 “ley de Financiamiento”, que luego se remplazaría por la ley 2010 de 2019 de la Nueva Reforma Tributaria; así mismo, se creó la ley 1955 de 2019 por el cual se expide el Plan Nacional de Desarrollo 2018-2022. “Pacto por Colombia, Pacto por la Equidad” y finalmente, se expidió la Resolución 1933 por la cual se establecen los requisitos del Ministerio de Cultura para la viabilidad técnica y financiera de la pertinencia cultural en los proyectos de infraestructura cultural y para las industrias culturales a ser financiados mediante la línea de redescuento con tasa compensada de la Financiera del Desarrollo Territorial S.A. FINDETER y los mecanismos para hacer su seguimiento.</t>
  </si>
  <si>
    <t>Con la ampliación de 10 a 14 subsectores de la Economía Naranja se complementó la medición de la CSCEN, agregando sectores como Diseño, Joyas y Bisutería, Publicidad y Edición de Software. La Cuenta se publicó en el mes de septiembre y su crecimiento en lo proyectado frente a la meta establecida, corresponde principalmente a la inclusión de 34 CIUUs totales y 67 CIUUs parciales en la metodología de cálculo de la participación de la economía naranja en el valor agregado nacional._x000D_
_x000D_
Por la solicitud realizada por parte del DNP y la Presidencia de la República frente al replantamiento de la formulación de la línea base del indicador transformacional del sector cultura, se añadieron nuevos sectores a la metodología de cálculo de la línea base, razón por la cual se ampliaron los subsectores de medición a 13 para la línea base y se amplió en 1 subsector adicional para la medición respecto al año 2019.</t>
  </si>
  <si>
    <t>Se finaliza el proceso de acompañamiento técnico de 2019 a los 17 nodos instalados para la formulación de planes de acción interinstitucionales y concertación/actualización de agendas creativas naranja para el 2020, teniendo como resultado la instalación en los municipios de:_x000D_
• 27 de febrero - Ibagué_x000D_
• 2 de abril – Barranquilla_x000D_
• 12 de abril – Bucaramanga_x000D_
• 25 de abril – Neiva_x000D_
• 2 de mayo – Medellín_x000D_
• 7 de mayo - Valledupar_x000D_
• 9 de mayo – Cali_x000D_
• 30 de mayo – Cartagena_x000D_
• 4 de junio - Armenia_x000D_
• 6 de junio - Manizales_x000D_
• 11 de junio - Pereira_x000D_
• 13 de junio - Pasto_x000D_
• 18 de junio – Popayán_x000D_
• 5 de julio – Cúcuta_x000D_
• 16 de julio – Santa Marta_x000D_
• 1 de agosto – Villavicencio_x000D_
• 10 de agosto – Bogotá_x000D_
_x000D_
Mediante concertación con la gobernación de Cundinamarca, la Cámara de Comercio de Bogotá, la Alcaldía Mayor de Bogotá y la Secretaría de Cultura; Se realizó una jornada de trabajo en la ciudad de Bogotá el día 19 de junio de 2019, con el fin de realizar la instalación del Nodo de Economía Naranja a través de una reunión de trabajo con instituciones públicas, sector academia y emprendedores-empresarios del sector cultural. Así mismo, En el marco de la mesa del nodo, y con el liderazgo del Ministerio de Cultura, se gestionó la firma del PACTO PARA EL FORTALECIMIENTO DE LA ECONOMÍA NARANJA BOGOTÁ – CUNDINAMARCA, para el fortalecimiento, sostenibilidad y crecimiento de la Economía Naranja en Bogotá – Cundinamarca entre los años 2019 – 2022. _x000D_
_x000D_
Lo anterior dió pie a la instalación de un nodo adicional a la meta, el cual se realizó en la ciudad de Bogotá</t>
  </si>
  <si>
    <t>El operador del proyecto, la Corporación Incluyamos, ha realizado tres encuentros con las Mujeres beneficiarias, dos de ellos subregionales y uno nacional. Los subregionales fueron en Cali y Cartagena y el nacional fue en Guatapé (Antioquia). En total dichos encuentros dejaron experiencias de aprendizajes a las mujeres en mercadeo, atención al cliente, intercambio de saberes culturales, aliados comerciales y estrategias de venta. Fueron vendidos en los circuitos comerciales un total $12.863.000 de las mercancías de las mujeres que ofertan bienes artesanales y de cocinas tradicionales. Se realizaron las piezas gráficas comprendidas en las obligaciones y contrapartidas._x000D_
_x000D_
El aumento en la cantidad de colectivos apoyados durante el primer año, correspondió a las dinámicas de la puesta en funcionamiento del convenio con la corporación Incluyamos que permitió ampliar la cobertura de los programas ofrecidos en el caribe y el pacífico y dio cabida a la inclusión de dos colectivos adicionales para la vigencia 2019</t>
  </si>
  <si>
    <t xml:space="preserve">Se concertó la siguiente agenda creativa regional:_x000D_
- Cauca, Popayán (Acuerdo de Voluntades firmado en diciembre)._x000D_
En total se logran concertar 7 agendas creativas naranja en el país durante el 2019:_x000D_
- Cesar (acuerdo de voluntades firmado en Julio)_x000D_
- Bogotá (acuerdo de voluntades firmado el 16 de agosto)_x000D_
- Nariño (acuerdo de voluntades firmado el 21 de agosto)_x000D_
- Barranquilla (acuerdo de voluntades firmado el 20 de septiembre)_x000D_
- Cali_x000D_
- Ibagué (acuerdo de voluntades firmado en noviembre)_x000D_
_x000D_
Lo anterior corresponde principalmente a la decisión tomada por las anteriores administraciones regionales de cumplir con la firma de acuerdo de voluntades, antes de terminar su periodo de mandato y dejar estipuladas y concertadas las agendas culturales y creativas de cada una de las regiones beneficiadas </t>
  </si>
  <si>
    <t>Se realizaron seguimientos permanentes, acompañamiento y solución de inquietudes a la emisión de los Decretos de delimitación de ADN en las ciudades de Medellín y Barranquilla (ciudad a la que se remitieron comentarios al proyecto de Decreto) y Cali (ciudad a la que se remitieron comentarios al proyecto de Resolución)._x000D_
_x000D_
Los Decretos de delimitación de las ciudades de Medellín y Barranquilla se firmaron y emitieron por los respectivos alcaldes en la finalización de la vigencia 2019 alcanzando un total de 4 ADN implementadas con sanción de las autoridades de cada ciudad: Medellín, Cali (2), Barranquilla._x000D_
_x000D_
El aumento en la meta corresponde principalmente a la responsabilidad que tuvieron las administraciones regionales pasadas a la hora de determinar la implementación de las ADN y firmar los decretos de delimitación de las mismas, antes de terminar el proceso de gobierno.</t>
  </si>
  <si>
    <t xml:space="preserve">La meta este indicador se había estimado de acuerdo al plan de acción de la Dirección de Cinematografía, donde se tenía previsto desarrollar el acompañamiento a (4) municipios conforme a los recursos técnicos disponibles para tal fin. No obstante, posteriormente, desde la Dirección de Cinematografía del Ministerio de Cultura en el marco Consejo Nacional de las Artes y la Cultura en Cinematografía (CNACC), el cual es presidido por el Ministerio de Cultura, en el mes de marzo de 2019 se llevó la propuesta de acompañar municipios en estrategias de circulación y formación de públicos en cine colombiano, con el fin de gestionar más recursos y ampliar el alcance de la propuesta. _x000D_
En este sentido, el CNACC aprobó una estrategia para 16 municipios, financiada con recursos del Fondo para el Desarrollo Cinematográfico (FDC) a través del desarrollo de una gran temporada de cine colombiano, la Temporada Cine Crea Colombia, en la que además se vincularon plataformas como Retina Latina y otros medios de difusión y exhibición de cine colombiano.  _x000D_
</t>
  </si>
  <si>
    <t xml:space="preserve">2.211.031 visitas hasta diciembre 31 de 2019. La estimación de las visitas de usuarios a los contenidos de la plataforma Retina Latina registradas, se hizo de acuerdo al crecimiento histórico de la plataforma en visitas de usuarios que acceden gratuitamente a ver las películas. Por esa razón, se proyectó que se llegaría a 2.000.0000 a diciembre de 2019. Sin embargo, dado que las visitas de usuarios sufren variaciones de acuerdo a la publicación efectiva de los contenidos y a su acogida, tuvimos un crecimiento en visitas en algunos meses (especialmente el mes de septiembre registró un mayor número de visitas de la media) por lo cual se superó lo proyectado. Es importante entender que la meta no es controlable ni puede ser proyectada con exactitud, dado que es resultado de la interacción efectiva de los usuarios con el proyecto, por lo cual puede sufrir variaciones.  Respecto al tipo de indicador, las visitas de usuarios a la plataforma digital Retina Latina, se refiere a las  visitas al sitio web del proyecto así como a los visionados de las películas que allí se encuentran disponibles de manera gratuita. </t>
  </si>
  <si>
    <t xml:space="preserve">Promoción de la gestión de recursos para el desarrollo de los procesos artísticos culturales_x000D_
</t>
  </si>
  <si>
    <t>Con corte a Diciembre 31 de 2019, se apoyaron a través del PNCC 4.350 proyectos y actividades culturales. De los 4.350 proyectos y actividades culturales:_x000D_
* 2.138 se apoyaron mediante convocatoria pública por las siguientes líneas de acción: _x000D_
L1 Leer es mi cuento, 72 proyectos; _x000D_
L2 Actividades artísticas y culturales de duración limitada, 773 proyectos;_x000D_
L3 Fortalecimiento de espacios culturales, 205 proyectos;_x000D_
L4 Programas de formación artística y cultural, 742 proyectos; _x000D_
L5 Emprendimiento cultural, 53 proyectos;_x000D_
L6 Circulación artística a escala nacional, 72 proyectos; _x000D_
L7 Fortalecimiento cultural a contextos poblacionales específicos, 175 proyectos y,_x000D_
L8 Igualdad de oportunidades culturales para la población en situación de discapacidad, 46 proyectos._x000D_
* 100 Salas concertadas_x000D_
* y 62 proyectos y actividades artísticas, en: Ant. 9, Atlan. 1, San Andrés 1,  Btá. 14, Bol. 3, Cal. 2, Cau. 1, Cho. 2, Cund. 3, Huila 4, Internal. 1, Nal. 7, Nariño 1, Nte. Sant. 1, Sant. 2, Tol. 1 y Valle 9._x000D_
* 2.050 corresponden a la línea base del indicador.</t>
  </si>
  <si>
    <t>El 23 de diciembre finalizan las actividades relacionadas con el convenio 2981-19 con la Corporación Interactuar y se entregan los siguientes productos:_x000D_
- Programa para el fortalecimiento de habilidades gerenciales de emprendedores culturales diseñado_x000D_
- Caracterización de los emprendedores participantes en la implementación del programa._x000D_
- Implementación de los tres módulos (organizacional, mercadeo cultura, gestión financiera) del curso para habilidades gerenciales del programa de fortalecimiento para emprendedores culturales en los siguientes 14 municipios: Uribia, Santa Marta, Valledupar, Apartadó, Quibdó, Buenaventura, Guapi, Pasto, Mocoa, Puerto Asís, Leticia, Inírida, Villavicencio, Yopal_x000D_
- Implementación de los tres módulos (Turismo Sostenible, Normas y técnicas de calidad y Servicio al cliente) del curso de Turismo Cultural del Programa de fortalecimiento para emprendedores culturales en los siguientes 6 municipios: Leticia, Puerto Nariño, Zipaquirá, Sesquilé, Sáchica, Monguí. _x000D_
_x000D_
Con lo anterior se realiza la liquidación del convenio beneficiando a un total de 60 participantes en materia de asistencia técnica</t>
  </si>
  <si>
    <t>Se han adelantado las auditorias acorde al programa anual de auditorias, vigencia 2019.  Se entregaron los informes resultado de las auditorias internas de gestión realizadas al Subsistma de Salud y Seguridad en el Trabajo y a los Inventarios de Bienes Patrimoniales.  Se dió inicio a la auditoria Interna de Gestión del Programa de Fortalecimiento a Museos.  Se presento el informe consolidado con los resultados de las Auditorias Internas de Gestión realizadas durante el 2019.  Debido a la falta de personal en el  cuarto trimestre no fue posible adelantar todas las auditorias internas programadas, quedo faltando la Auditoria Interna al Programa Nacional de Escuelas Taller y las Cualificaciones</t>
  </si>
  <si>
    <t xml:space="preserve">Se realizo un diagnostico por cada Subsistemas para ver su avance con respectos a las normas que los rigen encontrando el siguiente estado:_x000D_
•	Sistema de Gestión de Calidad ISO 9001:2015: 100%_x000D_
•	Sistema de Gestión Ambiental ISO 14001:2015: 74%_x000D_
•	Sistema de Gestión Seguridad de la Información ISO 27001:2013: 57% Controles: 47%_x000D_
•	Sistema de Gestión Salud y Seguridad en el Trabajo Dec.1072 Resol. 0312: 85%_x000D_
_x000D_
_x000D_
Con base en este esquema se estableció un plan  de integración el cual se encuentra en un 60% de ejecución de acuerdo con los diagnósticos de cada subsistema y las actividades planificadas para cada uno de los mismos a 31 de diciembre de 2019._x000D_
_x000D_
_x000D_
</t>
  </si>
  <si>
    <t xml:space="preserve">Se implemento en un 43% las siete dimensiones que corresponde a la operatividad del Modelo Integrado de Planeación y Gestión, los principales avances se han dado en la Dimensión de Direccionamiento Estratégico, Talento Humano, Gestión con Valores para resultados, Control Interno y Evaluación de Resultados._x000D_
_x000D_
En la dimensión de direccionamiento estratégico se generó el análisis de contexto para la Planeación estratégica Institucional, se levantaron los Planes Acción y se documentó los procedimientos para la formulación de estos planes, En la Dimensión de Talento Humano se logro la formulación y cumplimiento del Plan GETH y los Planes de Capacitación, Vacantes, Seguridad Salud y el trabajo, incentivos institucionales y previsión de recursos humanos, así como se divulgo y se socializo a través del evento de carnaval de valores el código de integridad. En la dimensión de Gestión con valores para el resultado, se realizó la evaluación de cada uno de los subsistemas del Sistema Integrado de Gestión logrando identificar las brechas de implementación y se planificaron las actividades que se requieren para reducir dichas brechas.  En la dimensión de Evaluación de resultados se generaron indicadores para cada una de las estrategias establecidas en el PEI y para los 16 procesos y 11 Subprocesos, a través de cuales se adelanta el seguimiento a los avances en las estrategias y al desempeño institucional del Ministerio de Cultura.  En la Dimensión de Control Interno se elaboró la Matriz de Aseguramiento de la tercera línea defensa y se adelanto los seguimientos a través de los círculos de mejora de la segunda línea de defensa.          _x000D_
</t>
  </si>
  <si>
    <t xml:space="preserve">Se realizo el seguimiento y monitoreo de las actividades establecidas en el Plan Anticorrupción y de Atención al ciudadano, a través del registro de los avances a 31 de diciembre de los cinco componentes de acuerdo con la evidencia suministrada por los responsables._x000D_
En el seguimiento realizado se pudo evidenciar el siguiente avance en cada uno de los componentes: _x000D_
1.	Mapa de Riesgos de Corrupción 100%_x000D_
2.	Estrategias de Racionalización 58%_x000D_
3.	Rendición de Cuentas en 100%_x000D_
4.	Servicio al ciudadano en un 83% _x000D_
5.	Transparencia. 100%_x000D_
_x000D_
Esta información se envió a la Oficina de Control Interno para su evaluación y publicación. _x000D_
</t>
  </si>
  <si>
    <t>Al cierre de la vigencia se cumplió con el 100% del indicador (81 infraestructuras = LB 59 + 22 Entregadas vigencia 2019). las entregadas en 2019 fueron: 8 Bibliotecas construidas Bucaramanga Santander, Pueblo Bello Cesar, Inza y Sotara Cauca, Belén Boyacá, Suesca y Zipacón Cundinamarca y Valle de San Juan Tolima, 2 rehabilitaciones Teatro Jardín Antioquia, Centro Coreográfico y Danza en Cali Valle del Cauca, 12 adecuaciones Casa de Cultura de Mahates (San Basilio de Palenque) Bolívar, Biblioteca en Circasia Quindío,  Salones de Danza en Itagúi Antioquia, Mani Casanare, San Jose de Fragua Caquetá, San Bernardo y Tenjo Cund., Candelaria Valle,  Museos de Ocaña Norte de Santander e Inza Cauca , 2 Teatros en Jericó Antioquia y Providencia San Andrés. Adicionalmente se adelantan construcciones de 1 Biblioteca en  Montelíbano Córdoba, 2 Teatros en Quibdó Choco y Támesis Antioquia y 1 Centro Cultural en Santa Marta. Adecuaciones para 1 Casa de Cultura en Buenaventura Valle, 1 Biblioteca en Cúcuta Norte de Santander.</t>
  </si>
  <si>
    <t xml:space="preserve">El porcentaje corresponde a 29 decisiones de las cuales 26 han sido a favor de la entidad y 3 en contra. </t>
  </si>
  <si>
    <t xml:space="preserve">En lo corrido del año se beneficiaron 4.664 personas por programas de formación artística y cultural, tales como el Plan Nacional de Música para la Convivencia, Teatro circo, Libertad bajo Palabra, diplomado de espejos y cartográficas, de comunicación, diplomado en gestión de proyectos culturales, talleres para productores en cinematografía y de producción de talleres contenidos digitales culturales. De acuerdo con lo anterior se reporta un cumplimiento superior al 100%, con respecto a la meta del indicador._x000D_
Se reportan beneficiarios adicionales a la meta establecida para la vigencia 2019, porque con los recursos desaplazados se realizaron algunas adiciones a los procesos de formación para ampliar cupos, así como la realización del proceso de formación de cartografías y espejos._x000D_
</t>
  </si>
  <si>
    <t>En lo corrido del año se beneficiaron 187.566 Niños y jóvenes por medio de programas y procesos artísticos y culturales, tales como Plan Nacional de Danza, Plan Nacional de Música para la convivencia y el Programa música para la reconciliación. De acuerdo con lo anterior se reporta un cumplimiento superior al 100%, con respecto a la meta del indicador._x000D_
_x000D_
Se reportan beneficiarios adicionales a la meta establecida para la vigencia 2019, porque gracias al acompañamiento y al apoyo brindado por la Dirección de Artes a las escuelas municipales de música y danza se ha logrado que estas brinden y amplíen la oferta en los procesos dirigidos a niños y jóvenes, por otro lado es importante mencionar que al mismo tiempo se logró la totalidad del registro de los beneficiarios de la oferta artística y cultural de las escuelas municipales de música en el Sistema de Información Musical – SIIMUS (en vigencias anteriores no se había logrado la totalidad del registro).</t>
  </si>
  <si>
    <t xml:space="preserve">Se presentan los siguinetes avances en el reporte del indicador:_x000D_
* Se identificaron las infraestructuras para la circulación de prácticas artísticas y culturales a través de una encuesta virtual a los agentes enviada a los agentes de danza, teatro y circo._x000D_
 * Se consolidó la información de escenarios de teatro y circo obtenida a través de los programas nacionales de Salas Concertadas y Salas de Danza. _x000D_
</t>
  </si>
  <si>
    <t>En la vigencia 2019, se ejecutó el Programa Expedición Sensorial, en las regiones de Montes de María y Catatumbo, en donde se destacan las siguientes acciones: Montes de María: la existencia de productos y contenidos artísticos con potencial de circulación, tales como la producción discográfica Maestros y Juglares; la obra de creación colectiva Mako: Retorno sin fuego; la Exposición Donde Trinan los Mochuelos. Así mismo, desde Expedición se cuenta con 14 iniciativas de gestión cultural y emprendimiento apoyadas en una primera fase. Catatumbo: se logró atender a 30 corregimientos con procesos de formación artística. De otra parte, en la región se destaca el proceso asociativo de las alcaldías municipales a través de Asomunicipios. De esta forma, es importante reforzar los esquemas de articulación con la institucionalidad local. De acuerdo con lo anterior se reporta un cumplimiento de 100%, con respecto a la meta del indicador.</t>
  </si>
  <si>
    <t xml:space="preserve">Se ejecutaron cuarenta y siete (47) eventos de formación de los cuarenta y cinco (45) que estaban programados dentro del Plan Institucional de Capacitación para la presente vigencia. _x000D_
_x000D_
Se desarrollaron dos eventos adicionales de capacitación, el primero, dando cumplimiento a los acuerdos sindicales suscritos en la vigencia 2019, y el segundo, en virtud de la asignación presupuestal para desarrollar el Programa de Auditores Internos en Sistemas Integrado de Gestión, que se aprobó para el segundo semestre del año. </t>
  </si>
  <si>
    <t>El 94% de los participantes califico en nivel alto y muy alto los procesos de formación ejecutados y evaluados a la fecha de corte.</t>
  </si>
  <si>
    <t>El Ministerio de Cultura cuenta con con los siguientes instrumentos archivísticos actualizados y publicados en la página web de la entidad: Programa de Gestión Documental  y Banco Terminológico de Series y Subseries Documentales.</t>
  </si>
  <si>
    <t>En el mes de mayo se realizará el lanzamiento de la convocatoria de la fase II del programa nacional de estimulos que incluye 2 Becas para la públicación de obra de autoras negras, afrocolombianas, raizales y/o palenqueras. _x000D_
Se tiene previsto que se otorguen estos estimulos en el mes de octubre del 2019._x000D_
_x000D_
La convocatoria cerró el 5 de julio del 2019, se presentaron y los resultados que se publicaran el 25 de octubre del 2019. Cada estímulo tiene una cuantía de $12.000.000._x000D_
_x000D_
De acuerdo al reporte de Literatura: "la Becas para publicación de obras de autoras afrocolombianas, negras, raizales y/o palenqueras se recibieron 5 propuestas y se rechazaron 2 porque no cumplían con los requisitos. Así las cosas, los jurados revisarán 3 propuestas, de las cuales, finalmente se declararon desiertas. _x000D_
_x000D_
El Ministerio cumplió con ofertar las 2 Becas a través del programa Nacional de Estimulos; sinembargo, las obras obras presentadas no cumplieron con los requisitos y criterios del jurado.</t>
  </si>
  <si>
    <t xml:space="preserve">El avance cualitativo corresponde al diseño de la estrategia del Programa Mujeres Afro, que según establecido en la ficha tecnica corresponde al 10%_x000D_
_x000D_
Con corte al 31 de agosto,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octubre del 2019._x000D_
_x000D_
Con corte al 30 de septiembre,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noviembre dado que las participantes estaran proceso electorales y la clase del 25 y 26 de octubre se corrió para noviembre del 2019._x000D_
_x000D_
El 02 de noviembre se cumplió con el 100% del proceso de formación piloto de Narrativas Afrocomunitarias en Buenaventura. _x000D_
_x000D_
_x000D_
El 06 de diciembre se realizó la claúsura del piloto de formación en Buenaventura. </t>
  </si>
  <si>
    <t xml:space="preserve">Con corte al 31 de diciembre las narradoras han participado en 10 circuitos._x000D_
_x000D_
</t>
  </si>
  <si>
    <t>En la vigencia 2019, se abrieron 207 convocatorias, a las cuales se presentaron 10.017 participantes con 6.298 propuestas de los 32 departamentos del país y de colombianos residentes en el exterior. Así mismo, se han publicado resultados de 207 convocatorias, con 930 estímulos otorgados por un valor de $16.904 millones. Para un total de 1.801 estímulos otorgados, incluyendo la linea base del indicador (871)._x000D_
Dado que hubo convocatorias declaradas desiertas, por ausencia de proponentes, por incumplimiento de requisitos y la no delegación de ganadores suplentes; no fue posible cumplir con la meta establecida para el año 2019, quedando pendiente por otorgar 144 estímulos (meta rezagada).</t>
  </si>
  <si>
    <t>Al cierre de la vigencia 2019, el número de estímulos otorgados por el PNE, priorizados con seguimiento fue de 102.</t>
  </si>
  <si>
    <t>Los asesores de la Dirección de Fomento Regional  visitó en total 1000 municipios, 31 ciudades capitales y 32 departamentos para realizar acompañamiento y asistencia técnica a la institucionalidad cultural, los creadores y gestores culturales y los consejos de cultura en temas relacionados con procesos de planeación, formulación de proyectos, fuentes de financiación y participación ciudadana. En total se han visitado 1063 de 1134 departamentos y municipios del país para un avance del 93%</t>
  </si>
  <si>
    <t>Se da cumplimiento a la meta con 263 funciones realizadas en las salas del Teatro Colón., donde hay 130 funciones de línea base y 133 funciones  realizadas entre el 1 de febrero hasta el 31 de Diciembre de 2019 las cuales fueron: Viaje Barroco (3); Las mujeres de Lorca (3); Violines mágicos de Moscú (2); Revolución Pazcífica (3); Radioteatro, El perro del Hortelano (1); Laurita y las tetas (2); Camargo (2); El libro de Job (2); Macbeth (6); Compañía Nacional de Danza de España (5); El dueño de todas las cosas (3); Toque Colón Espíritu Balanta y estrellas del Timbiquí (1);_x000D_
El dueño de todas las cosas (6); Contrapunto - Así suena Colombia (2); Woyzeck (13); El dueño de todas las cosas (7); Torneo de dramaturgia (7); dueño de todas las cosas (1); Britten (2); Dido y eneas (2); concurso piano (5); Princesa Ligera 2; Un tranvía llamado deseo (19); Ballet Castro Alves (2); Still Reich- Focus compañía de danza (2); Princesa Ligera (6); NHardem y las Hermanas (1); Strauss Capelle (1); Pombo el Musical _x000D_
El sobre cumplimiento de 33 funciones adicionales a las proyectadas se da gracias a la gestión con el sector privado para producir o coproducir funciones adicionales en la vigencia 2019, con el fin de obtener un desempeño sobresaliente.</t>
  </si>
  <si>
    <t xml:space="preserve"> Se adelantan los cálculos presupuestales para la adecuación, museografía, contrataciones y sostenibilidad del espacio para consolidar el documento técnico. Se dio cumplimiento de acuerdo a lo programado para la vigencia 2019, para el 2020 se dará continuidad a la viabilización para la estructuración del Museo de la Afrocolombianidad.</t>
  </si>
  <si>
    <t>Los Museos del Ministerio de Cultura dieron cumplimiento a la adecuación y mantenimiento de sus espacios y equipos lo cual permitió realizar exposiciones temporales, rotaciones en las salas permanentes y el desarrollo de una programación educativa y cultural generando apropiación del patrimonio.</t>
  </si>
  <si>
    <t>El avance en el Sistema Integrado de Conservación y Restauración (SICRE) se continua realizó en todos los Museos del Ministerio de Cultura de manera permanente para mantener adecuadamente el patrimonio colombiano.</t>
  </si>
  <si>
    <t>Se dió cumplimiento con la itinerancia de la estrategia de exposiciones y materiales didácticos itinerantes del Museo Nacional, Museos Colonial, Santa Clara, Independencia y Quinta de Bolívar a los centros culturales del Banco de la República programados. Se concretó con la dirección de Fomento la ampliación de cobertura a Inírida y se llegó con los materiales itinerantes al centro cultural del Banco de la República en Neiva y en Florencia. 
Por otra parte se acordó con las bibliotecas públicas de Susa y  Baranoa la utilización de la exposición, la sala y la maleta viajera a partir de noviembre hasta el año 2020.</t>
  </si>
  <si>
    <t>246 municipios han girado a Colpensiones la suma de $75.930 millones para asignar a 3.102 creadores y gestores culturales los beneficios de anualidad vitalicia (2.717) y financiación de aportes al Servicio Social Complementario de BEPS (385).</t>
  </si>
  <si>
    <t>Según fuente GESPROY con corte a 31 de diciembre, se aprobaron recursos de regalías por más de 212 mil millones de pesos correspondientes a 86 proyectos para 23 departamentos: Antioquia, Arauca, Atlántico, Boyacá, Caldas, Caquetá, Casanare, Cauca, Cesar, Chocó, Córdoba, Cundinamarca, Huila, La Guajira, Magdalena, Nariño, Putumayo, Quindío, Risaralda, San Andrés, Santander, Sucre y Valle Del Cauca.</t>
  </si>
  <si>
    <t>Se cumplio la meta con 104 presentaciones realizadas, donde a la línea base de 40 presentaciones se suman las 64 realizadas en la vigencia 2019 así: 14 conciertos gratuitos realizados en espacios no convencionales de Bogotá y municipios cercanos., 4 conciertos de la Orquesta Sinfónica Nacional de Colombia en la conmemoración del Bicentenario., 4 conciertos familiares y didácticos realizados para la formación de público infantil y juvenil., 3 conciertos y actividades realizadas que permitan aumentar la participación de los profesionales en las prácticas de dirección y composición de música sinfónica., 6 prácticas para integrar la musical de la Orquesta con la puesta escena de opera y ballet con miras a ampliar la oferta artística., 16 presentaciones que fortalecen la alianza estratégica institucional con el Teatro Colón., y 17 presentaciones para difundir el repertorio sinfónico universal y acercar a distintos publicos a la experiencia sinfónica en vivo.</t>
  </si>
  <si>
    <t xml:space="preserve">Al cierre de la vigencia 2019 se formularon y ejecutaron la totalidad de los eventos conmemorativos al bicentenario. </t>
  </si>
  <si>
    <t>1. Desde el Viceministerio de la Creatividad y la Economía Naranja se realizó seguimiento a los proyectos presentados por la Fundación Batuta y a escuela de música EMMAT en el marco de la Resolución 1933-2019 Línea Reactiva de FINDETER._x000D_
_x000D_
Y se enviaron los conceptos técnicos favorables correspondientes a la aprobación de dichos proyectos._x000D_
2. Se realizó seguimiento al Viceministerio de Fomento Regional y Patrimonio para la validación y entrega de los prototipos que serán incluidos en el módulo de la Línea Reactiva de FINDETER en el dominio www.economianaranja.gov.co_x000D_
_x000D_
Con lo anterior se establecen 2 principales mecanismos de financiación diseñados y puestos en funcionamiento para la vigencia 2019: _x000D_
_x000D_
2. Línea Reactiva de Findeter_x000D_
3. Diseño y puesta en marcha de la segunda fase del Programa Nacional de Estímulos (Capítulo Naranja)</t>
  </si>
  <si>
    <t xml:space="preserve"> A 31 de octubre se crearon 498 usuarios en la plataforma economianaranja.gov.co, de los cuales 339 enviaron la _x000D_
1. A 31 de octubre se crearon 498 usuarios en la plataforma www.,economianaranja.gov.co, de los cuales 339 enviaron la documentación necesaria para aplicar al beneficio de rentas exentas por siete años. A 24 de diciembre se evaluaron 339 proyectos. _x000D_
Hasta el momento, 24/12/2019, se han atendido las siguientes solicitudes con relación al Beneficio de Rentas Exentas:_x000D_
en info-economianaranja.gov.co:  10 consultas_x000D_
Vía telefónica: 250_x000D_
PQR: 0_x000D_
Presencial: 2_x000D_
_x000D_
A 24 de diciembre se enviaron aproximadamente 600 correos con la comunicación de la DIAN, indicando las nuevas condiciones de la postulación dado el fallo de la Corte Constitucional, también se envió la ratificación de los requisitos mencionados en la comunicación de la DIAN y la solicitud de notificación electrónica del acto administrativo. Además, se realizaron aproximadamente 700 llamadas para dar claridad con la comunicación de la DIAN y las observaciones que hizo el comité a cada proyecto. _x000D_
_x000D_
A la fecha se han expedido 84 acto de conformidad aprobados, 89 actos de NO conformidad, 15 proyectos han quedado por aclarar las observaciones dadas por el comité y 153 proyectos desistieron (29 de manera formal con una carta enviada a info-economianaranja.gov.co), para un total de 339 proyectos atendidos._x000D_
_x000D_
El aumento de la demanda de empresas que accedieron al sistema de beneficios tributarios correspondió principalmente a los canales de difusión que presentó la oferta y a la expansión de industrias culturales y creatvas y culturales en el territorio nacional y a la inclusión de los 289 certificados de inversión y donación cinematográfica que se expidieron durante el año 2019.</t>
  </si>
  <si>
    <t>PLAN ESTRATÉGICO INSTITUCIONAL 2018-2022</t>
  </si>
  <si>
    <t>ID_O</t>
  </si>
  <si>
    <t>ID_E</t>
  </si>
  <si>
    <t>ID_I</t>
  </si>
  <si>
    <t>No.</t>
  </si>
  <si>
    <t>OBJETIVO ESTRATEGICO</t>
  </si>
  <si>
    <t>LÍDER DE OBJETIVO</t>
  </si>
  <si>
    <t>No</t>
  </si>
  <si>
    <t>ESTRATEGIA</t>
  </si>
  <si>
    <t>RESPONSABLE DE LA ESTRATEGIA</t>
  </si>
  <si>
    <t>INDICADOR</t>
  </si>
  <si>
    <t>RESPONSABLE DEL INDICADOR</t>
  </si>
  <si>
    <t>LINEA
 BASE</t>
  </si>
  <si>
    <t>META CUATRIENIO</t>
  </si>
  <si>
    <t>META
2019</t>
  </si>
  <si>
    <t>OBSERVACIONES</t>
  </si>
  <si>
    <t>META
 2020</t>
  </si>
  <si>
    <t>META
2021</t>
  </si>
  <si>
    <t>META
 2022</t>
  </si>
  <si>
    <t xml:space="preserve">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
</t>
  </si>
  <si>
    <t>Ministra
Viceministros</t>
  </si>
  <si>
    <t>Jefe Oficina Jurídica</t>
  </si>
  <si>
    <t>Proyecto de modificación de la Ley de Cultura presentado al Congreso</t>
  </si>
  <si>
    <t>NA</t>
  </si>
  <si>
    <t>-</t>
  </si>
  <si>
    <t>Despacho Viceministro de Creatividad y Economía Naranja</t>
  </si>
  <si>
    <t>Formulación e implementación de Políticas Públicas del ámbito cultural con enfoque poblacional y territorial</t>
  </si>
  <si>
    <t>Dirección e Patrimonio</t>
  </si>
  <si>
    <t>Dirección de Patrimonio</t>
  </si>
  <si>
    <t>Plan Decenal de Lenguas Nativas concertado y protocolizado</t>
  </si>
  <si>
    <t>Dirección de Poblaciones</t>
  </si>
  <si>
    <t>Documentos de Políticas Públicas para el fortalecimiento de la Economia Naranja formulados</t>
  </si>
  <si>
    <t>Subsectores de la Cuenta Satélite de Cultura medidos</t>
  </si>
  <si>
    <t>Despacho Viceministro de Creatividad y Economia Naranja</t>
  </si>
  <si>
    <t xml:space="preserve">Liderar la articulación entre los diferentes niveles de gobierno, los agentes del sector cultura y el sector privado para propiciar el acceso a la cultura, la innovación y el emprendimiento cultural desde nuestros territorios
</t>
  </si>
  <si>
    <t>Viceministro de Creatividad y Economia naranja
Director de Fomento Regional</t>
  </si>
  <si>
    <t xml:space="preserve">
Fortalecimiento de la gestión cultural en los territorios</t>
  </si>
  <si>
    <t>Director de Fomento Regional</t>
  </si>
  <si>
    <t>Entidades territoriales asesoradas en la estrategia de Fomento a la Gestión Cultural</t>
  </si>
  <si>
    <t>Fortalecimiento del emprendimiento cultural en los territorios</t>
  </si>
  <si>
    <t>Coordinadora Grupo de Emprendimiento Cultural</t>
  </si>
  <si>
    <t>Pilotos con el programa "mujeres afro narran su territorio implementados" (componente emprendimiento).
Código: Programa mujeres afro narran su territorio</t>
  </si>
  <si>
    <t>Despacho Ministra</t>
  </si>
  <si>
    <t>N.A</t>
  </si>
  <si>
    <t>Promoción de un entorno institucional para desarrollo y consolidación de la Economía Naranja.</t>
  </si>
  <si>
    <t>Viceministro de Economía Naranja</t>
  </si>
  <si>
    <t xml:space="preserve">Agendas creativas regionles implementadas </t>
  </si>
  <si>
    <t>Director de Poblaciones</t>
  </si>
  <si>
    <t>Promoción de hábitos de lectura en la población Colombiana con énfasis en la primera infancia, infancia, adolescencia y familias</t>
  </si>
  <si>
    <t>Directora Biblioteca Nacional</t>
  </si>
  <si>
    <t>Biblioteca Nacional</t>
  </si>
  <si>
    <t>Promedio de libros leídos por la población colombiana, de 12 años o más que leyeron libros  (ECC)</t>
  </si>
  <si>
    <t>Usuarios que acceden a las plataformas Maguaré y MaguaRED</t>
  </si>
  <si>
    <t>Dirección de Artes</t>
  </si>
  <si>
    <t xml:space="preserve">Entidades Territoriales con asesoria y acompañamiento técnico para el fortalecimiento de las Redes y/o Bibliotecas Públicas de su región. </t>
  </si>
  <si>
    <t xml:space="preserve">Directora Biblioteca Nacional
</t>
  </si>
  <si>
    <t>Directora de Artes</t>
  </si>
  <si>
    <t>Cualificaciones del sector según el mapa ocupacional y los segmentos del campo cultural elaboradas.</t>
  </si>
  <si>
    <t>Director de Patrimonio</t>
  </si>
  <si>
    <t>Niños y jóvenes beneficiados por programas y procesos artísticos y culturales
Código: Política Antidrogas - Ruta Futuro</t>
  </si>
  <si>
    <t>Municipios acompañados en el desarrollo de estrategias de circulación y formación de públicos, para el cine colombiano.</t>
  </si>
  <si>
    <t>Director de Cinematografía</t>
  </si>
  <si>
    <t>Directora de Comunicaciones</t>
  </si>
  <si>
    <t>Pilotos con el programa "mujeres afro narran su territorio implementados". (componente creación)
Código: Programa mujeres afro narran su territorio</t>
  </si>
  <si>
    <t>Viceministro de Creatividad y Economía Naranja</t>
  </si>
  <si>
    <t>Dirección de Cinematografía</t>
  </si>
  <si>
    <t xml:space="preserve">Viceministro de Creatividad y Economía Naranja
</t>
  </si>
  <si>
    <t>Conciertos realizados para acercar al público a la experiencia de la música sinfónica.</t>
  </si>
  <si>
    <t>Funciones de obras artísticas y culturales realizadas en sala del Teatro Colón</t>
  </si>
  <si>
    <t>Teatro Colón</t>
  </si>
  <si>
    <t>Diseño y puesta en marcha de modelos de financiación para la cultura.</t>
  </si>
  <si>
    <t>Despacho del Viceministro de Economía Naranja y la Creatividad</t>
  </si>
  <si>
    <t>Promoción de la gestión de recursos para el desarrollo de los procesos artísticos y culturales</t>
  </si>
  <si>
    <t>Oficina Asesora de Asuntos Internacionales</t>
  </si>
  <si>
    <t>Área de asuntos internacionales y cooperación</t>
  </si>
  <si>
    <t>Dirección de Fomento Regional</t>
  </si>
  <si>
    <t>Proyectos aprobados en el Sistema General de Regalías para el sector Cultura</t>
  </si>
  <si>
    <t>Coordinadora Grupo de Infraestructura Cultural</t>
  </si>
  <si>
    <t>Infraestructuras culturales Construidas, adecuadas y dotadas,</t>
  </si>
  <si>
    <t>Diseño del museo de la diversidad étnica y cultural</t>
  </si>
  <si>
    <t>Director Museo Nacional</t>
  </si>
  <si>
    <t>N/A</t>
  </si>
  <si>
    <t>Diseño e e implementación de circuitos regionales para la movilidad de los procesos y practicas artísticas y culturales en articulación con las infraestructuras y los programas existentes en el territorio.</t>
  </si>
  <si>
    <t>Viceministro de Creatividad y Economía Naranja
Directora Artes</t>
  </si>
  <si>
    <t>Directora Artes</t>
  </si>
  <si>
    <t>Circuitos nacionales e internacionales de las narradoras afros y sus obras.
Código: Programa mujeres afro narran su territorio</t>
  </si>
  <si>
    <t>Por definir</t>
  </si>
  <si>
    <t>Implementar acciones de protección, reconocimiento y salvaguarda del patrimonio cultural Colombiano para preservar e impulsar nuestra identidad nacional, desde los territorios.</t>
  </si>
  <si>
    <t>Director de Patrimonio
Directora Artes</t>
  </si>
  <si>
    <t>Manifestaciones inscritos en la Lista Representativa de Patrimonio Cultural Inmaterial de la Humanidad y la Lista de Patrimonio Mundial de la UNESCO</t>
  </si>
  <si>
    <t>Regiones PDET con el programa de Expedición Sensorial Implementado.</t>
  </si>
  <si>
    <t>Planes formulados y en ejecución
Código: Bicentenario</t>
  </si>
  <si>
    <t>Ejemplares de la colección "Historias de la Historia de Colombia" que hacen parte de la Serie Leer es mi cuento entregados.
Código: Bicentenario</t>
  </si>
  <si>
    <t>Dirección artes</t>
  </si>
  <si>
    <t>Bienes de interés cultural del ámbito nacional que cuentan con Planes Especiales de Manejo y Protección PEMP</t>
  </si>
  <si>
    <t>Bienes de interés cultural del ámbito nacional intervenidos</t>
  </si>
  <si>
    <t>Garantía de la preservación del patrimonio material representado en las colecciones de los Museos del Ministerio de  Cultura</t>
  </si>
  <si>
    <t>Impulsar procesos creativos culturales que generen valor social agregado y fortalezca la identidad y memoria cultural, desde los territorios.</t>
  </si>
  <si>
    <t xml:space="preserve">Ministra
Viceministros </t>
  </si>
  <si>
    <t>Fortalecimiento del Programa Nacional de Concertación Cultural - PNCC y el Programa Nacional de Estímulos -  PNE.</t>
  </si>
  <si>
    <t>Coordinadores PNCC y PNE.</t>
  </si>
  <si>
    <t>Proyectos artísticos y culturales apoyados a través del Programa Nacional de Concertación Cultural</t>
  </si>
  <si>
    <t>Coordinadora PNCC</t>
  </si>
  <si>
    <t>Proyectos apoyados por el PNCC priorizados con seguimiento</t>
  </si>
  <si>
    <t>Dependencias Misionales Coordinador PNCC</t>
  </si>
  <si>
    <t>Coordinador PNE</t>
  </si>
  <si>
    <t>Estímulos otorgados por el PNE, priorizados con seguimiento</t>
  </si>
  <si>
    <t>Dependencias Misionales Coordinador PNE</t>
  </si>
  <si>
    <t>Emprendedores o empresas de las agendas creativas regionales fortalecidas con asistencia técnica</t>
  </si>
  <si>
    <t>Empresas que acceden al sistema de beneficios tributarios</t>
  </si>
  <si>
    <t>Fortalecimiento de espacios itinerantes y no convencionales, para extender la oferta de bienes y servicios culturales.</t>
  </si>
  <si>
    <t>Directora Biblioteca Nacional y Director Museo Nacional</t>
  </si>
  <si>
    <t>Bibliotecas públicas de la RNBP que implementan el Programa de Bibliotecas Itinerantes.</t>
  </si>
  <si>
    <t>Exposiciones de colecciones itinerantes realizadas</t>
  </si>
  <si>
    <t xml:space="preserve">Fortalecer la capacidad de gestión y desempeño institucional y la mejora continua de los procesos, basada en  la gestión de los riesgos,  el manejo de la  información y la evaluación para la toma de decisiones
</t>
  </si>
  <si>
    <t>Secretaría General</t>
  </si>
  <si>
    <t xml:space="preserve">Secretaría General
</t>
  </si>
  <si>
    <t>Grupo de Gestión Financiera y Contable</t>
  </si>
  <si>
    <t>Seguimiento del Plan Estratégico Institucional</t>
  </si>
  <si>
    <t>Nivel de implementación de las dimensiones del Modelo Integrado de Planeación y Gestión.</t>
  </si>
  <si>
    <t xml:space="preserve"> Nivel de integración de los subsistemas en el Sistema Integrado de Gestión Institucional</t>
  </si>
  <si>
    <t>Fortalecimiento del sistema de control interno y la lucha contra la corrupción</t>
  </si>
  <si>
    <t>Grupo de Servicio al ciudadano</t>
  </si>
  <si>
    <t xml:space="preserve">Seguimiento y monitoreo del Plan Anticorrupción y Atención al Ciudadano. </t>
  </si>
  <si>
    <t>Oficina Asesora de Planeación y Responsable de cada uno de los componentes. 
C1 Gestión del riesgo de corrupción: Oficna Asesora de Planeación
C2 Racionalización de Trámites: Grupo de Servicio al ciudadano, Áreas Misionales y Oficina Asesora de Planeación
C3 Rendición de Cuentas: Oficina Asesora de Planeación, Viceministros,Áreas Misionales y Grupo de Divulgación y Prensa.
C4 Atención al Ciudadano: Grupo de Servicio al ciudadano y Oficina Asesora de Planeación
C5 Transparencia y acceso a la información: Grupo de Gestión Administrativa y Grupo de Divulgación y Prensa.</t>
  </si>
  <si>
    <t>Grupo de Gestión Humana</t>
  </si>
  <si>
    <t>Nivel de ejecución del Plan Institucional de Capacitaciones</t>
  </si>
  <si>
    <t xml:space="preserve">Fortalecimiento de  las TICs y los canales de comunicación.  </t>
  </si>
  <si>
    <t>Grupo de Gestión de Sistemas e informática</t>
  </si>
  <si>
    <t>Grupo de Gestión de Sistemas e Informática</t>
  </si>
  <si>
    <t>Grupo de Gestión Documental</t>
  </si>
  <si>
    <t>CARMEN INÉS VÁSQUEZ CAMACHO - MINISTRA DE CULTURA</t>
  </si>
  <si>
    <t>AVANCE 2020</t>
  </si>
  <si>
    <t>Se conceptualizaron 22 proyectos, superando con creces la meta de 15 para el año 2019.</t>
  </si>
  <si>
    <t>OBSERVACIONES 2019</t>
  </si>
  <si>
    <r>
      <rPr>
        <b/>
        <sz val="12"/>
        <color rgb="FFFF0000"/>
        <rFont val="Arial"/>
        <family val="2"/>
      </rPr>
      <t>Rezago</t>
    </r>
    <r>
      <rPr>
        <b/>
        <sz val="12"/>
        <rFont val="Arial"/>
        <family val="2"/>
      </rPr>
      <t xml:space="preserve"> o Avance Meta Cuatrenío</t>
    </r>
  </si>
  <si>
    <t>Ocultar para Públicar</t>
  </si>
  <si>
    <t>CIERRE 
2019</t>
  </si>
  <si>
    <t>Diseño del Museo Afro de Colombia</t>
  </si>
  <si>
    <t>Planes formulados y en ejecución
Código: Bicentenario</t>
  </si>
  <si>
    <t>Pilotos con el programa "mujeres afro narran su territorio implementados". (componente creación)
Código: Programa mujeres afro narran su territorio</t>
  </si>
  <si>
    <t>Desarrollo del programa "mujeres narran su territorio"
Código: Programa mujeres narran su territorio</t>
  </si>
  <si>
    <t>Se ha cumplido con la capacidad instalada para el funcionamiento y se ha podido cubrir las necesidades las dependencias de acuerdo a sus movimientos realizados en las reubicaciones de oficinas.</t>
  </si>
  <si>
    <t>Información 30-09-2020</t>
  </si>
  <si>
    <t>Nodos y mesas de economía naranja instalados y con asistencia técnica en el territorio nacional</t>
  </si>
  <si>
    <t>OBSERVACIONES
(Cierre 2020)</t>
  </si>
  <si>
    <t>Creadores y gestores culturales beneficiados con el programa de Beneficios Económicos Periódicos - BEPS</t>
  </si>
  <si>
    <t>Obras artísticas exhibidas y/o divulgadas de las artes plásticas y visuales</t>
  </si>
  <si>
    <t>Empresas y personas naturales que acceden al sistema de beneficios tributarios para la cultura, la creatividad y la Economía Naranja</t>
  </si>
  <si>
    <t>*</t>
  </si>
  <si>
    <t>Durante el mes de diciembre accedieron a los portales 40.379 usuarios más (22.321 en MaguaRED y 18.058 en Maguaré), llegando así a un acumulado de 2.980.751, cumpliendo y superando la meta establecida para la vigencia (2.955.000 usuarios).</t>
  </si>
  <si>
    <t>Con corte al 31 de diciembre se reporta por los ganadores del Reconocimiento a Escuelas de Danza de carácter Público o Privado, las tres becas otorgadas ya han presentado sus informes finales con lo cual se benefician 190 niños y jóvenes de Guatapé, Pueblorrico y Villavicencio. (Junio: 1.600 + Julio: 18.137+ Septiembre 1.707 + noviembre 3.495 + diciembre 190+ 187.566 de avance 2019) para un total de 212.695, cumpliendo y sobrepasando la meta establecida para la vigencia.</t>
  </si>
  <si>
    <t xml:space="preserve">Con corte al 31 de diciembre culminaron los procesos adelantados por el programa de Expedición Sensorial, por un lado las Mentorías finalizaron con excelentes resultados, en el último mes de ejecución se enfocó en el reforzamiento práctico de herramientas como formatos de proyectos, planes de acción, cronogramas de producción, entre otros. Y así mismo se finalizó la ejecución de los planes de inversión aprobados, los cuales contaron con el acompañamiento a su implementación y gestión por parte de los Mentores, y para la legalización de recursos asignados a cada iniciativa. De igual forma la acción de Mantenimiento y reparación de instrumentos de música tradicional terminó con un total de 568 instrumentos reparados pertenecientes a 30 organizaciones beneficiarias de la convocatoria ubicadas en 26 municipios diferentes. Para esto fueron contratados 12 artesanos luthieres de las 4 regiones PDET. Al cierre se realiza una evaluación de satisfacción por parte de los beneficiarios de cada una de las acciones recibiendo retroalimentación y valoración de los resultados.  Los resultados son muy positivos y evidencian un alto grado de satisfacción, cumpliendo y sobrepasando la meta para la vigencia. </t>
  </si>
  <si>
    <t>Al 31 de diciembre cerraron los procesos formativos: Diplomado de Creación Musical y Atención Psicosocial con 40 personas certificadas; Taller de Herramientas Básicas para la Formulación de Proyectos con 20 personas certificadas; Primer Curso de Documentación Musical con 15 personas certificadas; Taller Virtual de Plan de Mercadeo con 15 personas certificadas;  Taller de Construcción de Violines Caucanos con 11 personas certificadas   y Taller de Uso de Herramientas Tecnológicas para la Formación Musical con 69 personas certificadas. De igual forma culminó la Conferencia Online sobre La Evaluación de proyectos en organizaciones culturales, beneficiado a 6 personas del campo teatral. Así mismo 28 creadores formados de las escuelas CRIDEC y CRIHU.  
Durante el mes de diciembre lograron culminar los procesos formativos beneficiando 201 personas más, por medio de programas artísticos y culturales. (Junio: 90 + Julio: 63 + Agosto: 1301 + Septiembre: 507 + Octubre: 642 + Noviembre 475 + Diciembre 201 + 4.664 de avance 2019) Para un total de 7.943, cumpliendo y sobrepasando la meta establecida para la vigencia.</t>
  </si>
  <si>
    <t>Durante el año 2020 se realizó el proceso de asesoría y acompañamiento técnico y formativo remoto a 191 bibliotecarios públicos de 187 entidades territoriales atendidas en la vigencia por las estrategias regionales de Tutores Departamentales y Promotores de Lectura Regionales.
Este acompañamiento se realizó de la siguiente manera: 141 bibliotecas públicas de 137 municipios atendidas por la Estrategia de Tutores Departamentales con asesoría remota a los bibliotecarios públicos en los conceptos y comprensiones de la biblioteca pública en contextos de crisis, la activación de la prestación de servicios de forma remota o digital y la apertura de los servicios presenciales por fases, de acuerdo a los lineamientos de la BNC y el Ministerio de Salud; y 50 bibliotecas públicas de igual número de municipios atendidos por la Estrategia de Promotores de Lectura Regionales en el desarrollo de pautas y herramientas metodológicas para garantizar la continuidad del servicio de promoción de lectura a través de medios digitales y/o virtuales, así como la prestación de servicios bibliotecarios de forma remota y la reactivación de servicios presenciales por fases. Este proceso contó con la socialización y reporte del seguimiento a las administraciones municipales correspondientes. Se adjunta listado de las entidades territoriales atendidas.
De igual manera, se realizó acompañamiento a las entidades territoriales en el proceso de formación a nuevos bibliotecarios, promotores de lectura y mediadores de cultura a 761 participantes inscritos, logrando certificar a 645 asistentes formados en el curso de inducción durante el año.
La meta para el 2020 estaba establecida en 187 entidades territoriales con asesoría técnica la cual se cumplió al 100%.</t>
  </si>
  <si>
    <t>Entre el 01 de enero y el 31 de diciembre, esta meta se cumplió a través de la generación de 377 nuevos contenidos mixtos y convergentes compuestos por narrativas sonoras, radiales, audiovisuales y digitales; realizados por creadores de contenidos en los territorios, así:
134 nuevos contenidos mixtos y convergentes compuestos por narrativas sonoras, audiovisuales y digitales.
8 Contenidos para Niños y jóvenes: 5 capítulos serie infantil  "No Exageres Enzo", 1 Investigación académica   "Comunicación acción colectiva juvenil en las geografías violentadas de la ciudad de Cúcuta" y 2 dispositivos artísticos (1 canción sobre el Colectivo Quinta con Quinta y 1 video sobre el Colectivos MATS).
8 Contenidos producidos por grupos étnicos: 1 diseño de metodología, 1 sitio web, 3 podcast, 2 videos, 1 paisaje sonoro del Proyecto Kamkit +kin de La Voz de los Awá.
8 nuevos contenidos sonoros producidos por el colectivo afro Fundación Maestros (proyecto El Mentidero), así: Seis (6) programas de radio de una hora de duración que fueron emitidos a través de la emisora comunitaria Tumaco Estéreo y Dos (2) podcast.
1 contenido audiovisual realizado por los estudiantes del Proyecto de Profundización audiovisual con la Red de Comunicaciones wayúu. (Julio)
8 contenidos producidos en el proyecto El Mentidero: 6 programas en vivo de una hora, 2 podcast (Agosto)
4 contenidos audiovisuales de apoyo a la formación audiovisual producidos (Septiembre)
7 contenidos creados por niños niñas y adolescentes, producidos en el marco de los talleres Alharaca Lab (octubre)
9 contenidos creados así: ocho (8) del proyecto Infancia, Juventud y Medios, y uno (1) del Proceso profundización Wayuú (Noviembre)
190 contenidos  creados así:  48 contenidos CREA Digital, 1 Manual de Narrativas Digitales, 8 contenidos becas nuevos medios, 5 de proyecto Infancia, Juventud y Medios, 17 series Becas narrativas sonoras, 53 procesos Territorios en Diálogo, 18 ACICAL, 23 CRIC, 15 ONIC, 2 Escuela Wayuu (Diciembre)</t>
  </si>
  <si>
    <t xml:space="preserve">Al 31 de diciembre esta meta se cumplió así:
*Municipios acompañados en el desarrollo de estrategias de circulación y formación de públicos, para el cine colombiano: Entre 01 enero y 31 diciembre 2020, a través de la Temporada Cine Crea Colombia, se beneficiaron los siguientes 60 municipios y ciudades:  Aracataca, Armenia, Arauquita, Bogotá D.C., Barranquilla, Buenaventura, Bucaramanga, Caldas, Cali, Cartago, Cartagena, Ciudad Bolívar, Cúcuta, Chía, Copacabana, Dosquebradas, Duitama, Envigado, Facatativá, Floridablanca, Ibagué, La Dorada, Manizales, Medellín, Mosquera, Mogotes, Montenegro, Montería, Neiva, Palmira, Pasto, Pamplona, Pereira, Pitalito, Popayán, Puerto Asís, Quibdó, Riohacha, Rionegro, Sabaneta, San Gil, San José del Guaviare, Santa Catalina, Santa Marta, Santander de Quilichao, Sibundoy, Soacha, Socorro, Sucre, Tunja, Valledupar, Villavicencio, Villa del Rosario, Yopal, Aguazul, Ayapel, Málaga, Mercaderes, Puerto Colombia y Sopó; estos municipios sumados a los 16 municipios beneficiados en 2019, da un total de 76 municipios acompañados en el desarrollo de estrategias de circulación y formación de públicos para el cine colombiano, cumpliendo así la meta acumulada para el 2020. </t>
  </si>
  <si>
    <t>Al 31 de diciembre esta meta se cumplió así:
*Plataforma digital Retina Latina: con el fin de satisfacer la demanda de entretenimiento digital en casa, durante la pandemia, se amplió la capacidad y el alcance de la plataforma. Adicionalmente, realizó el lanzamiento de la aplicación para dispositivos móviles con sistemas operativos IOS y Android con un total de 20.000 descargas. Entre el 01 de enero y el 31 de diciembre de 2020 se registraron 1.625.418 visitas, que sumadas a las 2.211.031 acumuladas hasta el año 2019 dan un total acumulado de 3.836.449 (Enero: 63.241 / Febrero: 53.090 / Marzo 311.391 / Abril 390.426 / Mayo 216.907/ Junio 139.011 / Julio 101.044/ Agosto 82.136/ Sept. 74.334/Oct. 82.068/Nov. 62.050 / 49.720 Dic.), cumpliendo así la meta acumulada para el 2020.</t>
  </si>
  <si>
    <t xml:space="preserve">En la vigencia 2020, a través del Programa Nacional de Concertación Cultural se apoyaron  2.520 proyectos y actividades culturales por un valor de $84.110.897.599, así:
A. 2.245 por convocatoria pública en las líneas de acción:
L1-Lectura y escritura 89
L2-Festivales, Fiestas y Carnavales 734
L3-Fortalecimiento de procesos artísticos, culturales y de la economía naranja 231
L4-Programas de formación artística, cultural y de la economía naranja 845
L5-Investigación, fortalecimiento organizacional y circulación para las artes, el patrimonio cultural y la economía naranja 53
L6-Circulación artística a escala nacional 62
L7-Fortalecimiento cultural a contextos poblacionales específicos 163
L8-Prácticas culturales de la población con discapacidad 68
B. 116 Salas concertadas
C. 131 con énfasis en formación musical y práctica orquestal, en las regiones 
Amazonía:21
Caribe:31
Central:15
Eje Cafetero y Antioquia:21
Llanos y Orinoquia:10
Pacífico:20
Santanderes:12
Seaflower:1
D. 27 proyectos, en: Antioquia 2, Atlántico 1, Bogotá 6, Bolívar 3, Caldas 1, Córdoba 1, Nariño 1, Santander 1, Tolima 1, Valle del Cauca 5, Nacionales 3 y 3 Internacionales.
Cumpliendo así, con la meta establecida para la vigencia 2020 (6.870 proyectos y actividades culturales, dentro de los cuales se tiene en cuenta la línea base de 2.050 y 2.300 de la meta del año 2019).
</t>
  </si>
  <si>
    <t>A diciembre 31 de 2020, se cumplió con el 100% de esta meta, realizando el seguimiento a los 45 proyectos de la Línea 1.1 a cargo de la Biblioteca Nacional de Colombia y los proyectos del área temática de literatura de la Dirección de Artes.</t>
  </si>
  <si>
    <t>Se sancionó el 01 de septiembre el Decreto 1204 de 2020 "por la cual se adiciona un libro a la parte XII del libro 2 del decreto 1080 de 2015, único reglamentario del Sector Cultura, y se adopta la Política Integral de Economía Creativa (Política Integral de Economía Naranja)" dando cumplimiento a la meta establecida en el año 2020.
Lo anterior se suma al avance del año 2019 de:
a) Documento base aceptado como insumo preliminar por el Consejo Nacional de Economía Naranja.
b) Documento de estrategias de Economía Naranja.
Que constituyeron en unidad un documento preliminar de política de Economía Naranja realizado por el Viceministerio de la Creatividad y la Economía Naranja y aprobado por el Consejo de Economía Naranja el 16 de diciembre de 2019.</t>
  </si>
  <si>
    <t>Con corte al 31 de diciembre se continuó y cerró el acompañamiento permanente a los 17 Nodos y 4 Mesas, así:
- Barranquilla, Cali, Bucaramanga, Pasto, Valledupar, Manizales, Bogotá, Cartagena, Santa Marta, Pereira y Medellín: elaboración de agendas creativas.
Nodos:
*Armenia, Cúcuta, Neiva y Popayán: se realizó cierre de cierre de actividades acordando retomar proceso de elaboración de Agenda Creativa en enero-febrero de 2021
* Ibagué: Se realizaron 2 acompañamiento técnicos para: 1) ETAPA 2 - Identificación de proyectos regionales y locales naranja (4 diciembre). 2) Realizar balance y cierre de actividades Nodales en el territorio (23 diciembre).
*Villavicencio: Se llevaron a cabo dos reuniones de acompañamiento técnico (1 y 9 diciembre) para: 1) presentación de la nueva delegación de la Cámara de Comercio de Villavicencio. 2) ETAPA 0 - Presentación y concertación de Estrategia de Agendas y plan de trabajo.
Mesas:
*Buenaventura (Mesa): Se realiza acompañamiento técnico permanente para: 1) Proyección de documento y Firma del acuerdo de voluntades (16-23 diciembre). 2) Socialización de la reestructuración del esquema de gobernanza (12 diciembre). 3) Definición de acuerdos sobre los lineamientos internos para los participantes (3 diciembre).
*Tunja (Mesa): Se llevan a cabo 3 acompañamientos técnicos para el fortalecimiento de la gobernanza territorial (1, 3 y 17 diciembre): 1) Seguimiento al Mapeo Exprés Tunja. 2) Asesoría técnica sobre Denominación de origen a Mogolla Guayatuna. 3) Seguimiento Plan operativo 
*San Andrés y Riohacha (mesas): Se realiza cierre de actividades acordando retomar proceso de elaboración de Agenda Creativa en enero-febrero de 2021.
Con lo anterior se da por cumplida la meta para la vigencia 2020</t>
  </si>
  <si>
    <t>La actividad no se desarrolló en el transcurso de la vigencia 2020, debido al bloqueo de recursos impuesto al proyecto de inversión "Fortalecimiento y fomento de las Industrias Creativas y Culturales de Colombia en el Marco de la Economía Naranja Nacional (BPIN: 2019011000173)" por parte del Ministerio de Hacienda. Conforme a lo acordado en reuniones sostenidas entre la Dirección de Estrategia, Desarrollo y Emprendimiento, el Viceministro de la Economía Naranja y la Creatividad y la Oficina Asesora de Planeación, se procedió a cambiar la meta de este indicador para la vigencia, conservando la meta obtenida en el año 2019 de 60 Emprendedores o empresas de las agendas creativas regionales fortalecidas con asistencia técnica.</t>
  </si>
  <si>
    <t>Con corte al 31 de diciembre:
1. Durante el mes de diciembre se han emitido 13 certificados de inversión del beneficio fiscal previsto en el artículo 16° de la Ley 814 de 2003. En lo corrido del 2020 se cuenta con 111 certificados expedidos.
2. En cuanto al beneficio fiscal previsto en Decreto 286 de 2020 con corte al 31 de diciembre se obtuvieron los siguientes resultados:
Se presentaron 933 proyectos para obtener el beneficio de rentas exentas por 7 años. de los cuales 50 continúan en evaluación, puesto que están en proceso de subsanación
Durante el año, el Comité de Economía Naranja del Ministerio de Cultura se ha reunido en 21 ocasiones para dar el concepto de estos proyectos, emitiendo:
Conformidades notificadas: 252 (135 convocatoria marzo y 109 convocatoria julio y 8 de la convocatoria octubre)
No conformidades notificadas: 302 (138 convocatoria marzo y 120 convocatoria julio y 44 de la convocatoria octubre)
3. Para el mes de diciembre En las sesiones extraordinarias No. 072 y No. 073 del Comité Promoción Fílmica Colombiana (CPFC), se aprobaron 7 proyectos: dos realities y cinco seriados, que aplicaron al incentivo del Certificado de Inversión Audiovisual en Colombia (CINA); y se aprobó un proyecto de TvMovie, que aplicó al Fondo Fílmico Colombia (FFC). 
En lo corrido del 2020, el CPFC aprobó 17 proyectos con una inversión aproximada por valor de $287.160 millones de pesos. De los 17 proyectos aprobados, son 2 largometrajes, 1 TvMovie, 3 realities y 11 series.
 4. Para el mes de diciembre se cuenta con la siguiente información con respecto a la convocatoria realizada por CoCrea y asociada al Decreto 697 de 2020:
De los proyectos presentados, se avalaron a la fecha 123 proyectos discriminados así: 106 BanCoCrea, 12 CoCreemos y 5 CoCrecer. 
El incremento en el cumplimiento de la meta corresponde a los resultados positivos obtenidos en la convocatoria de Colombia crea (decreto 697 del 2020) y al crecimiento significativo de certificados expedidos de la ley 814.</t>
  </si>
  <si>
    <t>Se profirieron 16 sentencias, 14 son favorables al Ministerio de Cultura y en 2 se impusieron condenas a la Entidad.</t>
  </si>
  <si>
    <t>Se coordinó la entrega del material perteneciente a la Estrategia Nacional de Exposiciones Itinerantes provenientes de las poblaciones de Susa (Cundinamarca); Neiva (Huila), Inírida (Guainía), Florencia (Caquetá) y Baranoa (Atlántico). Ante las restricciones de la pandemia Covid-19, se optó por la digitalización de las exposiciones didácticas de los museos, y su envío a las regiones. Se remitieron estos materiales a los municipios de Bello (Antioquia), La Tebaida (Quindío), Tocancipá (Cundinamarca), Ocaña y Villa del Rosario (Norte de Santander),  Villa de Leyva (Boyacá), Cartagena (Bolívar), Honda (Tolima) y Popayán (Cauca), cumpliendo así con los 9 destinos propuestos como meta anual.</t>
  </si>
  <si>
    <t>Las Áreas de Conservación de los Museos del Ministerio implementaron el "Protocolo de Bioseguridad para el Manejo, Manipulación e Ingreso de obras posiblemente contaminadas con Covid-19". El 31 de Diciembre culminó la ejecución de los planes de conservación de las colecciones y exposiciones a cargo del Museo Nacional en Bogotá, incluido el Espacio "Fragmentos", realizando trabajo presencial en el montaje y recolección de obras para las exposiciones, lo que incluyó el monitoreo permanente de las colecciones, con el apoyo del Área Administrativa, personal de vigilancia y servicios generales, así como el monitoreo de condiciones ambientales de las salas en tiempo real a través de la web. Las actividades estuvieron a cargo de los 2 restauradores y el auxiliar admtivo. del Área de Conservación, con apoyo del Área de Registro, para recolección y recibo de obras, fumigación y revisión de colecciones en las 17 salas y las 15 reservas. El Programa Fortalecimiento de Museos (PFM) actualizó e implementó los Sistemas Integrales de Conservación, Restauración (Sicres) de los 9 museos en región para adaptarlos a la coyuntura de la pandemia por Covid-19.</t>
  </si>
  <si>
    <t xml:space="preserve">A 31 de diciembre  se fortalecieron los siguientes Talleres Escuela: 1. Casanare- Pore en construcción, Paz de Ariporo Cantos de Vaquería (2).
2. Valle del cauca -B/ventura corregimiento 8 en cocina tradicional, San Cipriano en artesanías y seis por definir el oficio (8)
3. Bolívar- San Juan de Nepomuceno en bioconstrucción, Cartagena en vestuarios, Mampujan telares, Magangué artesanías, San Basilio de Palenque lutería (5).
4. Chocó - Nuqui en cocina, Istmina artesanías, Quibdó en joyería, Tutuendo en confección y tres por definir el oficio.(6)
5. Cauca-  Lopez de micay en Artesanías Silvia y Jámbalo-  en Tejeduría y dos por definir (5)
6.Vaupes- Mitú en Alfarería. (1)
7. Nariño - Tumaco en  Viche y dos por definir (3)
8. Vichada - Puerto Carreño en tejeduría
9. Cundinamarca - Fusagasugá en Viverismo
10. San Andres y Providencia en patchwork (bordado), música tradicional, construcción y construcción en madera (4)
11. Arauca - Arauca en Artesanías
12. Boyacá - Tibasosa en Construcción
En fase de formulación:
1. Huila - Olaya Herrera, oficio por definir y Suaza en elaboración del sombrero suaceño - (2)
2. Guajira - Uribia - Oficio por definir (2)
3. Antioquia - El Retiro en Ebanistería y Rionegro - Oficio por definir (2)
4. Cauca - Cajibío, Patía, Piendamo, Guapi, Silvia, Santander de Quilichao e Inza - Oficio por definir (7)
5. Nariño - San Pablo, La cruz, Buesaco, Chachagüí, Sandoná y Pasto - Oficio por definir (6)
Para un total de 57 Talleres Escuela en la vigencia 2020, cumpliendo así con el 100% de la meta establecida para la vigencia. </t>
  </si>
  <si>
    <t>A 31 de diciembre se ha mantenido un diálogo abierto y constante con los representantes de las manifestaciones. Durante este periodo los representantes de estas manifestaciones enviaron la información solicitada por la UNESCO para el informe que Colombia debe enviar.</t>
  </si>
  <si>
    <t>El Teatro Colón ha realizado 364 funciones (263 presenciales hasta el 2019, 99 virtuales y 2 presenciales en 2020). Para la vigencia 2020 no se registra avance en realización de funciones en el escenario del teatro, dadas las medidas de seguridad y salubridad implementadas por el gobierno frente al COVID 19, el Teatro replanteó toda su programación para realizarla de manera virtual realizaron 38 producciones con inversión de recursos del proyecto. Las producciones realizadas fueron : Dúo Villa- Lobos; Teresita Gómez; Samuel Torres; El Tuyero Ilustrado; Germán Darío Pérez; Gregorio Uribe; Gran Concierto Nacional; Soy Emilia; Edmar Castañeda; Yeison Landero; Plu con Pla; Parranda Vallenata; Orquestas de Richie Valdés y Jimmy Saa; Manú o la ilusión del tiempo; Festival Internacional de Ballet;  Las Analfabetas. Octubre: Maravilla Estar; La Siempreviva; Toque de queda; Especial Algún día; Las Raíces flojas; María Mulata; Palo Cruza'o; Ramiro y sus fantasmas; Noviembre: Un bosque encantado; Carta de una desconocida; Los Reyes de la Champeta; Las Raíces flojas; El Encuentro; Celebra la música, celebra la vida; Manú o la ilusión del tiempo con audiodescripción; Los Fantasmas del Colón; Concierto Navidad/ Davivienda; En el nombre de la madre; Aguaelulo; La Escondida; Reactivarte; Concierto Juan Carlos Coronel Sinfónico. Con un total 101 presentaciones 99 virtuales y 2 presenciales en 2020
El total de las visualizaciones de las producciones transmitidas fue de  624.103</t>
  </si>
  <si>
    <t>Al cierre de la vigencia 2020, se dio cumplimiento de la meta asociada al seguimiento y consolidación de los 72 indicadores vigentes del Plan Estratégico Institucional 2019-2022 del Ministerio de Cultura y con la publicación en pagina web de los informes trimestrales.</t>
  </si>
  <si>
    <t>Al cierre de vigencia 2020, se consiguió una ejecución presupuestal del 95,8%; Donde hubo compromisos por 99.9%, obligaciones por 95.8% y pagos por 94,6% del 1 enero al 31 de Diciembre 2020, de acuerdo a lo enviado por las áreas  de su ejecución para el 2020.</t>
  </si>
  <si>
    <t>Actualmente se cuenta con un 85% de avance de acuerdo con las acciones contenidas en el Plan de trabajo del Sistema Integrado de Gestión,  para lo cual se adelantaron las siguientes actividades: Informe del contexto de la organización y partes interesadas, ejercicio de Revisión por Dirección 2020, avances documentales para la identificación de aspectos y valoración de impactos ambientales, parametrización de los requisitos de la norma ISO 14001:2015 en ISOLUCION, actualización y publicación de los activos de información, publicación del índice de información clasificada y reservada, construcción de la matriz de aplicabilidad, seguimiento y creación de oportunidades de mejora, indicadores  y planes tratamiento de riesgos, ejecución de los cronogramas para la planificación del cambio, así como actualización e implementación del Plan de comunicación y divulgación SIGI 2020.</t>
  </si>
  <si>
    <t xml:space="preserve">A diciembre 31 de 2020, se cumplió con el 88% de la meta, al seguimiento de los estímulos otorgados priorizados por el Programa Nacional de Estímulos. </t>
  </si>
  <si>
    <t>La convocatoria de estímulos 2020 concluyó con 20.268 personas inscritas, 13.559 proyectos y 1.146 ganadores para un total de 2.947 teniendo en cuenta línea base y avance de 2019. Se otorgaron estímulos por $21.784.914.532 en 205 municipios y 31 departamentos. Es importante resaltar que no se cumplió con la meta establecida para la vigencia debido a que hubo convocatorias que se declararon desiertas, razón por la cual el indicador queda con una meta rezagada de 126 estímulos para la vigencia 2021.</t>
  </si>
  <si>
    <t>Durante el mes de diciembre se realizaron las siguientes actividades:  
Capacitación el Violencia en el contexto laboral y acoso laboral realizada el 9 de diciembre. 
Capacitación en liderazgo propositivo integral realizada el 11 de diciembre, la cual fue dirigida a los miembros de Asocultura. Este evento se desarrolló con el fin de dar cumplimiento a las temáticas del acuerdo laboral resolución 883 de 2019. Las líneas temáticas fueron reemplazadas por esta jornada de formación son las siguientes: Negociación colectiva, Derecho de asociación, Manejo de personal, Administración de recursos humanos, y estilo de mando. De conformidad con el acta suscrita el 5 de noviembre de 2020.
El Plan Institucional de capacitación 2020 estuvo conformado por treinta (30) líneas temáticas, dentro de las cuales, se desarrollaron cuarenta y cuatro (45) eventos de formación. El porcentaje de ejecución del plan fue del 100%. Así mismo, se ejecutó el 100% del presupuesto asignado al rubro de capacitación.</t>
  </si>
  <si>
    <t>Respecto a las treinta líneas de capacitación programadas, se aplicó evaluación a los participantes de 27 de ellas. El 96% es el nivel de satisfacción promedio de las encuestas diligenciadas por los participantes de las actividades de capacitación durante la vigencia 2020.</t>
  </si>
  <si>
    <t xml:space="preserve">Se realizaron todos los eventos conmemorativos proyectados para la vigencia 2020 de forma presencial y virtual, debido a la contingencia del covid19, pero dando cumplimiento a los 12 eventos conmemorativos dispuestos a desarrollar en la vigencia actual.   </t>
  </si>
  <si>
    <t>A pesar de que el indicador no cuenta con meta para la vigencia, con corte a 31 de diciembre se elaboró por parte de la Oficina Asesora Jurídica un documento el cual contiene las diferentes inquietudes de las diferentes áreas respecto a la Ley General de Cultura</t>
  </si>
  <si>
    <t>Con corte a 31 de diciembre, se encuentran en trámite 82 iniciativas legislativas de interés del sector cultura, de las cuales 43 cuentan con concepto de las áreas del Ministerio.</t>
  </si>
  <si>
    <t>A 31 de diciembre, Junto a la Dirección de Poblaciones se trabajó en la publicación de unas cartillas con casos de pilotos ya implementados de PCI en contextos urbanos para su divulgación a mediados de diciembre.
Es importante resaltar, que ya se han hecho más de 7 pilotos de este tipo, cumpliendo ampliamente con el indicador desde el 2019.
Con lo anterior, se da cumplimiento a la meta establecida para el cuatrienio y se sobrepasa.</t>
  </si>
  <si>
    <t>Con corte a 31 de diciembre, 651 municipios y 18 departamentos han girado a Colpensiones la suma de $190.752 millones, para asignar a 7.754 creadores y gestores culturales los beneficios de anualidad vitalicia (7.062) y financiación de aportes al Servicio Social Complementario de BEPS (692).</t>
  </si>
  <si>
    <t xml:space="preserve">El Ministerio de cultura implementó una estrategia de acompañamiento a nuevos mandatarios cuyo objetivo fue incidir en la formulación del componente cultural de los planes de desarrollo territoriales. Como resultado de este trabajo, con corte a 31 de diciembre, se cuenta con 1.130 planes de desarrollo territoriales aprobados, de los cuales el 99% incluyó el componente cultural. </t>
  </si>
  <si>
    <t>Con corte al 31 de diciembre del 2020 se obtuvieron los siguientes resultados:
Mediante el uso tecnológico de las tabletas electrónicas y demás material suministrado para la formación, se consiguieron a satisfacción el acompañamiento a los colectivos proyectados para este año. El acompañamiento se efectuó de manera constante y empleando canales virtuales de Microsoft Teams y un grupo de WhatsApp. El proceso de formación que estructuró este fortalecimiento estuvo compuesto de tres grandes módulos: 1 - Desarrollo Gestión de Colectivos, 2 - Plan de mercado participativo y 3 - Márketing Digital. Desde estos módulos se fortaleció lo que sería el uso de la estrategia digital de comercialización mediante los canales virtuales y la plataforma catanga.co.  Adicionalmente, se realizó una capacitación en Desing Thinking, que posibilitó a los grupos el desarrollo en sus diseños de productos.
• Todos los colectivos recibieron suministro de insumos y/o equipos, las distribuciones de monto por suministro de colectivo fueron de acuerdo a los parámetros antes descritos, manteniendo ajuste a los propósitos del Programa, así como eficiencia en los recursos. 
• Se les ha suministrado a los colectivos de mujeres los siguientes contenidos: a) Diseño imagen institucional a dos colectivos. b) Rediseño imagen institucional a cuatro colectivos. c) Producción de piezas gráficas publicitarias a 22 colectivos. d) Producción de videos institucionales a 22 colectivos. e) Registro fotográfico de productos a 22 colectivos.  
• Se realizó además un ejercicio de capacitación en Comunicación institucionales para todos los colectivos.
El sesgo en la meta corresponde a 2 colectivos que, debido a dificultades de gestión, decidieron durante el proceso de ejecución del convenio, no seguir adelante con el proyecto para la vigencia 2020</t>
  </si>
  <si>
    <t>Con Corte a 31 de diciembre se implementaron 39 Áreas de Desarrollo Naranja:
• “Suchiimma Centro” – Riohacha 
• “Hato Viejo, Camino de Libertad”, “El trueque”, “Libranza y Curtido” y “Senderos de Tradición y Vida” – Villapinzón 
• “Zona Turística” y “Chapinero” – El Banco 
• “Visión 2040” – Girardot 
• “Valle Creativo” – La Ceja 
• “Capital Musical” – Ibagué 
• “Centro Histórico” – Ciénaga 
• “Pueblo Pescao” – Montería 
• "Villa Antigua”, “Pie de Cuesta – Calle Séptima”, “Centro”, “Bella Vista”, “San Martín”, “Juan Frio-Palo Gordo” – Villa del Rosario
• “Gramalote” y “Centro” - Villavicencio
• “Viejo Valledupar”, “Confidencias” y “caminitos del Valle” – Valledupar
• " Centro Fundación BGA" y "Manzana 68 Clúster Creativo Y Turístico Metropolitano De Bucaramanga" - Bucaramanga
• "Valle de la Innovación"- Envigado
• “Bronx Distrito Creativo”, “Fontibón Distrito Creativo”, “DCTI”, “ADN Centro (Candelaria- Santa Fe)”, “Chapinero”, “De la 85”, “ADN La Playa”, “ADN San Felipe”, “ADN Teusaquillo”, “ADN Usaquén” “ADN Parque la 93” y “ADN Centro Internacional” – Bogotá
• “Llanito”, “Calle 50” y “Distrito Malecón” - Barrancabermeja.
Para la vigencia 2020 se presentó un cambio de gobierno en las alcaldías de todo el país y varios de nuevos alcaldes, incluyeron dentro de sus Planes de Desarrollo y metas de Gobierno la identificación y delimitación de Áreas de Desarrollo Naranja, señalándolas como instrumentos para la promoción y el fortalecimiento de las vocaciones creativas y culturales de los territorios, y reconociéndolas al mismo tiempo como un instrumento para la reactivación y recuperación del tejido social y económico de las ciudades y municipios. Por lo expuesto anteriormente, se rebasó la meta de ADN delimitadas para la vigencia 2020, llegando a un total de 43 Áreas de Desarrollo Naranja (ADN) implementadas en el territorio nacional, contando con las 4 implementadas en 2019.</t>
  </si>
  <si>
    <t xml:space="preserve">Con corte a 31 de diciembre, los resultados arrojados de la ECC mostraron un incumplimiento de la meta establecida, para el indicador de promedio de libros leídos por la población Colombiana entre los 5 y 11 años, el cual fue de 3,8. 
La meta planeada no se cumplió debido a que la muestra se realizó en el marco de la crisis por la emergencia sanitaria generada por el covid-19, en dicho periodo la mayoría de las bibliotecas públicas estaban cerradas y según la Cámara Colombiana del Libro en el reporte de noviembre de 2020 la venta de libros había caído en un 30%, como efecto de la crisis generada por la emergencia sanitaria. </t>
  </si>
  <si>
    <t xml:space="preserve">Con corte a 31 de diciembre, los resultados arrojados de la ECC mostraron un incumplimiento de la meta establecida, para el indicador de  promedio de libros leídos por la población Colombiana entre los 12 años en adelante, el cual fue de 3.9.
La meta planeada no se cumplió debido a que la muestra se realizó en el marco de la crisis por la emergencia sanitaria generada por el covid-19, en dicho periodo la mayoría de las bibliotecas públicas estaban cerradas y según la Cámara Colombiana del Libro en el reporte de noviembre de 2020 la venta de libros había caído en un 30%, como efecto de la crisis generada por la emergencia sanitaria. </t>
  </si>
  <si>
    <t>En la vigencia 2020, se continuó con la revisión, edición y publicación de títulos digitalizados, de acuerdo con el plan anual de digitalización. Se pusieron al público 91 títulos con corte a 31 de diciembre. En total se han digitalizado 4.300: LB 1.300 + 1.500 (en 2019) + 125 (enero 2020) + 125 (febrero 2020) + 69 (marzo 2020) + 190 (en abril) + 150 (en mayo) + 125 (en junio) + 125 (en julio) + 125 (en agosto) + 125 (en septiembre) + 125 (en octubre) + 125 (noviembre 2020) + 91 (en diciembre). La meta para el 2020 fue 1500 libros digitales disponibles al público, para diciembre del 2020 se digitalizaron y catalogaron los 1.500 libros y se encuentran disponibles al acceso al público a través de la biblioteca digital en la página web de la Biblioteca Nacional de Colombia. Cumpliendo así, con el 100% de la meta establecida para la vigencia.</t>
  </si>
  <si>
    <t>El piloto se desarrolló en 2019 y la meta se cumplió.</t>
  </si>
  <si>
    <t>Con corte al 31 de diciembre se Diseñaron los Siguientes instrumentos de Financiación:
1. Se expidió el Decreto 286 de 2020, que reglamenta el artículo 91 de la Ley 2010 de 2019 en cuanto al incentivo de rentas exentas por siete (7) años para empresas de economía naranja.
2. Se expidió el Decreto 474 de 2020, que reglamenta el incentivo tributario para apoyar la financiación de producciones audiovisuales en Colombia, previsto en el artículo 178 de la Ley 1955 de 2019.
3. Se expidió el Decreto 697 de 2020, que reglamenta el incentivo tributario para apoyar la inversión y donación en proyectos de economía creativa, previsto en el artículo 180 de la Ley 1955 de 2019. El 28 de agosto se lanzó la convocatoria a través de la Corporación Colombia Crea Talento.
Con lo anterior se da por cumplida la meta para el periodo 2020 
Lo anterior se suma a los dos instrumentos de financiación reportados en 2019
1. Línea Reactiva de Findeter
2. Programa Nacional de Estímulos (Capítulo Naranja)</t>
  </si>
  <si>
    <t xml:space="preserve">A 31 de diciembre de 2020 se han gestionado $21.607.789.924 en recursos de cooperación, que corresponden al 54% de la meta del cuatrienio y al 108% de la meta a 2020. Cumpliendo así con la meta establecida para la vigencia. </t>
  </si>
  <si>
    <t xml:space="preserve">Entre el mes de agosto de 2018 y el mes de diciembre de 2020 fueron aprobados 100 proyectos ante el Sistema General de Regalías – SGR.  El monto total de inversión de estos proyectos asciende a $282.000 millones, en 24 departamentos: Antioquia, Arauca, Atlántico, Boyacá, Caldas, Caquetá, Casanare, Cauca, Cesar, Chocó, Córdoba, Cundinamarca, Huila, La Guajira, Magdalena, Nariño, Putumayo, Quindío, Risaralda, San Andrés, Santander, Sucre, Tolima y Valle del Cauca. Cumpliendo así con la meta establecida para 2020. </t>
  </si>
  <si>
    <t>Con corte a 31 de diciembre, en los catorce (14) Museos del Ministerio de Cultura se dio cumplimiento a los mantenimientos menores requeridos en la infraestructura, para garantizar una adecuada conservación y divulgación del Patrimonio.</t>
  </si>
  <si>
    <t>Con corte a 31 de diciembre, se implementó la campaña #DesdeMiCasa a través del Teatro Colón, en la que se propone conectar artistas de diferentes regiones en sesiones virtuales. En la vigencia se realizaron 38 acciones de circulación en 109 sesiones, con un total de 632.397 visualizaciones desde diferentes partes del país como: Medellín- Antioquia, Bogotá, San Jacinto- Bolívar, Tumaco- Nariño, Valledupar- Cesar, Cali- Valle del Cauca.</t>
  </si>
  <si>
    <t>El avance se explica por el nivel de implementación y adopción de las políticas e instrumentos asociados a las dimensiones definidas por el modelo MIPG en el Ministerio, el cual actualmente corresponde al 83%.Tomando como referencia la información de calificación FURAG 2019 y los autodiagnósticos adelantados durante la vigencia 2020 se definió un Plan de Trabajo que busca el 100% de implementación de las dimensiones del  modelo en la Entidad. Este Plan de Trabajo se está socializando y  ajustando con cada uno de los responsables de las políticas y los líderes de las dimensiones para avanzar y elevar el nivel de implementación durante la vigencia 2021.</t>
  </si>
  <si>
    <t>Se realizó el tercer y último seguimiento (cuatrimestral) reportando el 100% de la ejecución del Plan Anticorrupción y de Servicio al Ciudadano, a través del registro de los avances con corte al mes de diciembre, con forme a lo establecido por la norma y de acuerdo a la evidencia suministrada por los responsables de cada área. Esta información se envió a la Oficina de Control Interno para su evaluación y al Grupo de Divulgación y Prensa para su respectiva publicación en la página web, a través del siguiente link: https://mincultura.gov.co/ministerio/oficinas-y-grupos/oficina%20asesora%20de%20planeacion/plan-de-anticorrupcion/Paginas/2020.aspx</t>
  </si>
  <si>
    <t>Con corte al 31 de diciembre se han generado siete documentos normativos para el fortalecimiento, estímulo y desarrollo de la Economía Naranja 
• Decreto 286 Febrero 
• Decreto 474 Marzo
• Decreto 475 Marzo
• Decreto 561 Abril
• Decreto 697 Mayo
• Decreto 818 Junio
• Decreto 1276 Septiembre
Lo anterior se suma a los documentos normativos expedidos en el 2019
Ley 1943 - 2019 / Ley 2010 - 2019 (Reforma Tributaria
Ley 1955 - 2019 (Plan Nacional de Desarrollo)
Resolución 1933 - 2019 (Línea Reactiva Findeter)
El sobrecumplimiento de la meta se justifica en razón a que, debido a la pandemia generada por el COVID-19 durante el año 2020 se generaron nuevas regulaciones de emergencia no previstas al inicio del cuatrienio, con el propósito de mitigar los efectos de la crisis en el sector cultura</t>
  </si>
  <si>
    <t xml:space="preserve">A pesar de que el indicador no cuenta con meta para la vigencia, a 31 de diciembre se realizaron las siguientes actividades y se cuentan con los siguientes productos: Envío de los 4 documentos de soporte de la propuesta de actualización de la política de turismo cultural realizada por el Ministerio de Cultura al Ministerio de Comercio, Industria y Turismo. Dicha entrega se realiza en el marco del desarrollo virtual del Consejo superior de turismo. Contando con los siguientes productos
1. Árbol de problemas y objetivos.
2. Documento de Diagnóstico.
3. Documento de Formulación
4. Matriz técnica de soporte de las estrategias, programas, proyectos y acciones de los 6 temas estratégicos de la política. </t>
  </si>
  <si>
    <t xml:space="preserve">Durante la vigencia 2020 se adelantaron acciones:
1. Reunión el 15 de septiembre con delegados de la CONCIP, CONCETPI Y CNMI  con el objetivo de identificar conjuntamente las garantías de participación de los 17 delegados en la unificación del documento, y resolver cualquier inquietudes frente al tema.
2. Contratación de los lingüistas que acompañaran a los 17 delegados de la CONCETPI, CNMI, CONCIP en la unificación del documento de plan decenal, acorde con lo estipulado en la ruta que se retomó en la Mesa Permanente de concertación MPC del 4 de Agosto.
3. Presentación y validación de la retroalimentación del plan decenal por parte de los y las delegadas de la Mesa Regional Amazónica como parte de la ruta de concertación establecida entre los Pueblos Indígenas y el Gobierno Nacional en el marco de la MPC, este paso fue concertado desde el 2019.
4. Realización de 2 (dos) mesas Regional Amazónica, MRA.
5. Se concretó la realización de la tercera fase de la protocolización del Plan Decenal de Lenguas Nativas  con el Ministerio del Interior entre los días 14, 15 y 16 de diciembre  de 2020  para la protocolización en la Mesa Permanente de Concertación.
6. Desarrollado las etapas A y B de la ruta de cualificaciones, como insumo se generó un documento de caracterización. 
7. Se realizaron entrevistas para la identificación de brechas y los análisis de brechas para los oficios asociados a la interpretación. 
8. Coordinación y acompañamiento técnico en el encuentro de traductores e interpretes de lenguas nativas.  
Para el mes de diciembre se logró la concertación y protocolización del Plan Decenal de Lenguas Nativas capitulo indígena, logrando así dar cumplimiento al acuerdo.
Se protocolizó el capitulo de Indígenas y para 2021 se proyecta protocolizar el capitulo de lenguas criollas, por lo anterior, se evidencia un sobre cumplimiento de la meta establecida. </t>
  </si>
  <si>
    <t>Con corte a 31 de diciembre Una vez publicada la Cuenta Satélite de Cultura y Economía Naranja para la serie 2014-2019p, el 23 de julio del 2020, se presentaron junto al DANE las cuentas de producción, cuentas de generación de ingreso, los balances oferta utilización se encontró que el crecimiento real de los últimos 4 años (2016-2019p) fue de 1,77%. Así mismo, se redactó documento que resume el ejercicio de correlación realizado para las variables de ocupados y consumo cultural y creativo para los primeros tres trimestres de 2018, 2019 y 2020. Con base en lo anterior los subsectores de la Cuenta Satélite de Cultura medidos fueron:
• Artes Visuales
• Artes Escénicas
• Patrimonio
• Actividades Manufactureras de la Economía Naranja
• Turismo Cultural
• Educación Cultural y Creativa
• Actividades Asociativas y de Regulación.
• Editorial 
• Fonográfica
• Audiovisual
• Agencias de Noticias 
• Medios Digitales y Software
• Diseño
• Publicidad
Con lo anterior se cumple la meta establecida para el año 2020</t>
  </si>
  <si>
    <t xml:space="preserve">Con corte a 31 de diciembre, los asesores de la Dirección de Fomento Regional visitaron 1.094 de 1.134 departamentos y municipios, brindando asistencia técnica a la institucionalidad cultural, gestores culturales y consejos de cultura; en temas relacionados con planeación, formulación de proyectos, financiación y participación ciudadana. Con las visitas realizadas se llegó a un avance del 96,5%, cumpliendo así con la meta establecida para la vigencia. </t>
  </si>
  <si>
    <t>Con corte a 31 de diciembre, en el marco del programa mujeres narran su territorio se adelantó:
1. 6 capítulos en la conmemoración del día internacional de la mujer
2. 160 relatos con cobertura en los 32 departamentos con participación de grupos poblacionales: 61 afro, 30 indígenas, 13 campesinas, 3 Rrom, 3 Diversas, 6 con discapacidad y 44 que no se autoreconocen dentro de los grupos étnicos y poblaciones de los 6 capítulos - Narrativas en artes aplicadas /Expresión y relatos propios /Poesía /Teatro /Cocina tradicional /Música /Literatura
3. 2 antologías con 200 escritoras del pacifico y el caribe, en articulación con Corpocurrulao - Versión física, en digital con introducción en lengua de señas colombiana y georreferenciación de las autoras
4. 23 mujeres afro con sus historias de vida y recetario de la cocina del pacifico col.
5. 2 cursos de creación y fortalecimiento narrativo - 25 campesinas del cauca participantes - 25 indígenas del municipio de Arauca participantes - En el municipio de Palmira, la Secretaria de cultura desarrolló el capitulo de mujer campesina
6. 8 líneas temáticas entre las que se pueden incluir proyectos de genero
7. 25 becas y reconocimientos liderados por mujeres
8. Conversatorio "mujeres narran su territorio desde la literatura"
9. Socialización de mujeres narran su territorio ante 100 canales públicos asociados - Participación en la comisión de genero Red TAL en conjunto con Telepacifico
10. Circulación de contenidos de las participantes 
11. 20 capítulos en coproducción con OIM/USAID, Telepacifico y MinCultura - 70% protagonistas mujeres en temas de ritualidad, literatura, música y medicina tradicional
12. 55 mujeres participantes en Tumaco
13. 30 gestoras culturales del Meta formadas en creación narrativa y herramientas digitales - Financiación Ibercultura Viva
14. Articulo "Reconocimiento a las mujeres sabias y a las que narran la historia"
15.  "Mi voz, mi historia" reportaje a 3 mujeres Afro que Narran su territorio</t>
  </si>
  <si>
    <t>Con corte a 31 de diciembre se avanzó en las siguientes etapas y acciones en la elaboración de las agendas:
*Finalización ETAPA 4 - Proyección de borrador de agenda creativa en:  
Barranquilla, Bogotá, Bucaramanga, Cali, Cartagena, Manizales, Medellín, Pasto, Santa Marta, Valledupar.
*ETAPA 5 y 6 - Perfilamiento de Stakeholders y Proyección de Project Charters. Se acuerda con las entidades de los nodos con agenda que se llevará a cabo por solicitud e interés de las entidades líderes de los proyectos priorizados.
* ETAPA 7 – Suscripción de la Agenda Creativa: Se suscribieron agendas en: Barranquilla (25 noviembre), Medellín (26 noviembre), Cali (1ro diciembre), Pasto (4 diciembre), Bogotá (9 diciembre), Cartagena (10 diciembre), Santa Marta (11 diciembre), Manizales (18 diciembre) y Valledupar (22 diciembre)
Resultados:
a) 15 asistencias técnicas como acompañamiento al proceso de elaboración de las agendas
b) 9 territorios con proyectos locales naranja priorizados.
c) 9 territorios con planes operativos de agendas elaborados
b) 9 Agendas suscritas para la vigencia 2020 - Barranquilla, Medellín, Cali, Pasto, Bogotá, Cartagena, Santa Marta, Manizales y Valledupar
Si bien se evidencia un incumplimiento de la meta, es importante resaltar que a cierre 2020, se cuenta con 9 Agendas, cumpliendo y sobrepasando la meta de las dos vigencias (2019 y 2020). El sobrecumplimiento de la meta corresponde a la gestión desarrollada por las entidades regionales que permitieron el avance en la suscripción de las agendas programadas en el último trimestre del año 2020, de la mano con la intervención y colaboración del Ministerio de Cultura.</t>
  </si>
  <si>
    <t>En 2020 se adelantaron acciones para el cumplimiento de ordenes de sentencias con los siguientes convenios, los cuales se están liquidando: • ONIC: Implementación de espacios para la protección y fortalecimiento de la identidad cultural, especialmente la lengua, la memoria, la comunicación y espiritualidad y sabiduría ancestral de los pueblos indígenas de Colombia, en el marco de la ley de origen, el derecho propio, del auto 004 derivado de la sentencia t-025 con los pueblos indígenas y las sentencias restitutivas de derechos territoriales: sentencia no. 33 del 28 de junio del 2018 y la sentencia no. 017 del 19 de abril de 2019 y la sentencia no. 004 del 20 de noviembre de 2018. • FUNDACION AMBIENTAL DEL TERRITORIO FUTURO VERDE: Realizar las actividades encaminadas para el reconocimiento de la trocha de arquía y protección de sitios sagrados derivado de la sentencia no. 017 del 19 de abril de 2019 y la sentencia no. 004 del 20 de noviembre de 2018. • CONSEJO MAYOR DE LA CUENCA DEL RIO JIGUAMIANDO: Continuidad, implementación y fortalecimiento de las medidas tendientes a compensar el daño sufrido a nivel sociocultural por las comunidades víctimas de Jesús Ignacio Pérez Roldán (monoleche) en las cuencas del río Jiguamiandó. • RESGUARDO INDÍGENA SAN LORENZO: Concertar e implementar un plan que desarrolle medidas tendientes al cumplimiento de lo ordenado en la  Sentencia de Restitución de Tierras. Resguardo Indígena San Lorenzo, pueblo Emberá. • CONSEJO COMUNITARIO DE LA CUENCA DEL RIO YURUMANGUI: Elaboración socialización y aprobación del plan de recuperación y fortalecimiento del tejido social y cultural con la comunidad del consejo comunitario de la cuenca del río yurumanguí en el marco de la orden sexta de sentencia de restitución de derechos territoriales. Adicionalmente se han adelantado acciones para el cumplimiento de la sentencia de restitución de derechos territoriales en favor del resguardo KWE´Sx YU´KIWE de Florida y Consejo Comunitario Renacer Negro.</t>
  </si>
  <si>
    <t xml:space="preserve">A  31  de diciembre se finalizan los siguientes estándares de cualificación luego de haber cursado su diseño, verificación y ajuste.
-16 estándares de cualificación del área de cualificación audiovisuales, artes escénicas y música para los subsegmentos de cine y video,  radio y televisión.
-15 estándares de cualificación del área de cualificación de literatura y artes graficas  para los subsegmentos de editorial y artes graficas.
-2 estándares de cualificación del patrimonio cultural asociadas a la cocina tradicional.
Adicionalmente se finalizo la versión 1 del documento de caracterización de Artes Visuales, Música (tradicional, independiente y orquestas y sinfónicas), Entidades Museales y teatro.
A la fecha se cuenta con 45 cualificaciones diseñadas cumpliendo con la meta establecida para la vigencia </t>
  </si>
  <si>
    <t xml:space="preserve">Entre el 01 de enero y el 31 de diciembre, esta meta se cumplió con 20 Escuelas Propias Comunicativas fortalecidas y fomentadas de los pueblos Indígenas, así:
*Convenio ONIC (5 escuelas en noviembre): EFIN de la ONIC, Escuela de AICO, Escuela del Pueblo Emberá́ Debida- Resguardo Gito Dokabu en Pueblo Rico Risaralda.
*Beca de Comunicación y Territorio 2020 (5 escuelas en noviembre): Fundación Indígena Nymaira Amazonas, Cabildo indígena Inga Colón Putumayo, Cabildo indígena de Toribio Cauca, Resguardo indígena Quillasinga Refugio del Sol (Nariño), Cabildos Mayores de Río Sinú y Río Verde Resguardo Emberá Katío del Alto Sinú Córdoba.
*Convenio ONIC (5 escuelas en octubre): 1 escuela de la OIA en Antioquia, 1 escuela FEDEREWA en Chocó, 1 escuela en el Cabildo Mokaná en Malambo, 1 escuela en OPIAC en Vaupés y Amazonas, y 1 escuela en Gobierno Mayor en Córdoba y a nivel nacional.
*Convenio ACICAL (2 escuelas en septiembre): Asociación de Cabildos Indígenas de Caladas: 2 Escuelas de comunicación fortalecidas (Escuela Cridec y Escuela Crihu) 
*CONVENIO CRIC (1 escuela en septiembre): Escuela CRIC fortalecida
*Alianza con la ONIC (1 escuela en septiembre): 1 Escuela de comunicación indígena fortalecida (Escuela de la Confederación indígena Tayrona CIT) / Sept.
*Convenio OIM (1 escuela en junio): 1 Escuela de Comunicación del pueblo Wayuu fortalecida - formación en producción audiovisual </t>
  </si>
  <si>
    <t>Al cierre de vigencia se dio cumplimiento a  la meta de 2020 con 125 conciertos relazados de música sinfónica; de los cuales, 14 conciertos presenciales y 7 conciertos virtuales se desarrollaron en 2020. El avance contempla el acumulado hasta 2019 de 104 conciertos.</t>
  </si>
  <si>
    <t>Con corte a 31 de diciembre de 2020, Mincultura ha entregado dieciséis (16) infraestructuras culturales así: construcción 2 Bibliotecas: Montelíbano Córdoba y Chámeza Casanare, adecuación de 1 Biblioteca en Cúcuta Norte de Santander, construcción de 2 casas de cultura en Galeras Sucre y Carmen de Apicalá Tolima , 1 adecuación la Casa de Cultura Buenaventura Valle y 7 adecuaciones salas de danza en Ricaurte Cundinamarca, Lebrija Santander, Santa Catalina, Bolívar, Miranda, Cauca, Mapiripán, Meta, Anapoima Cundinamarca y Paz del Rio Boyacá y 1 adecuación de la Biblioteca Nacional de Colombia. Se terminó también la construcción del Centro Cultural en Santa Marta Magdalena y la adecuación de la sala de danza de Isnos Huila, obras que se encuentran pendientes de recibo por parte del Ministerio. Así mismo, se adelanta la construcción y adecuaciones de siete (7) infraestructuras Culturales así: 1 casa de cultura en Bahía Solano Chocó, 2 Teatros en Támesis Antioquia y Quibdó Choco, 1 rehabilitación del Centro Coreográfico y de Danza del Valle, en Cali (fase II), 2 bibliotecas en Morelia Caquetá y Tolú Viejo Sucre, adecuación de 1 salón de danza en Sabanalarga, Cesar. Quedando pendiente una infraestructura por terminar y entregar.
En total van 97 infraestructuras construidas, adecuadas y/o dotadas.</t>
  </si>
  <si>
    <t xml:space="preserve">A pesar de que el indicador no cuenta con meta para la vigencia, se realizó reunión virtual el 9 de diciembre con una representante de ICESI, quien recibió los insumos de documento técnico y presentación general de proyecto quien se encargaría de socializarlos con la línea de Historia y memoria, y se programó realizar una reunión a mediados de enero de 2021 para identificar las acciones específicas para adelantar la asesoría académica e inicio de elaboración del guion museológico. </t>
  </si>
  <si>
    <t xml:space="preserve">Con corte a 31 de diciembre se han divulgado 10 obras de arte de las 10 resultantes en este proceso de creación de los Salones Regionales .   
Se han divulgado 6 obras de la artista Liliana Romero.
Se divulgaron 111 obras  de los participantes del Diplomado Pensar desde el Arte.
Se divulgaron 41 obras del los participantes del  Seminario Arte en Colombia.
Para un total de 168 obras divulgadas en 2020                                                                                                                                                    </t>
  </si>
  <si>
    <t>Con corte a 31 de Diciembre continúan los procesos de formación semi-presenciales en las Escuelas Taller, bajo las dinámicas de alternancia establecidas por las Secretarías de Educación y de Salud municipales. Para esto, las ET han implementado recursos creados para el trabajo remoto como lo son: videos, audios y materiales impresos para ser desarrollados en casa. Se han desarrollado protocolos de bio-seguridad y planes de trabajo presencial con distanciamiento. En la medida que ha sido posible, las Escuelas Taller han activado sus unidades productivas, como restaurantes y servicios de jardinería y construcción, siguiendo las directrices de seguridad nacionales. En marzo después de establecer acuerdos con las instituciones locales volvimos a pertenecer a la junta directiva de la Escuela Taller de Salamina Caldas, Cumpliendo así con la meta establecida para la vigencia.</t>
  </si>
  <si>
    <t>A 31 de diciembre se realizaron las inscripciones en LICBIC 2020: 1.La Hacienda La Bolsa en Villa Rica-Cauca, y 2.Paisaje Cultural Cafetero PCC, han sido aprobadas postulaciones de inclusión en LRPCI de las manifestaciones: 3."Complejo musical dancístico de la salsa caleña" (Cali),4. "La tradición de celebración de Ángeles somos" (Cartagena), , 5."La cerámica decorada a mano bajo esmalte del Carmen de Viboral" y 6.  la postulación Vida de Barrio del Getsemaní en Cartagena.  Adicionalmente, se encuentran en  procesos para eventual inclusión en LICBIC: el Parque Cultural de la Sociedad de Mejoras Públicas de Bucaramanga/ a la espera de la respuesta a las observaciones formuladas por la DPyM a la solicitud de inclusión en LICBIC; San Lázaro (Tunja)/ a la espera de  información y soportes documentales solicitados por MC a la Secretaría de Cultura departamental, y de complementación de la Alcaldía.
Para un total de 6  inscripciones en la vigencia 2020, cumpliendo  la meta para la vigencia.</t>
  </si>
  <si>
    <t>Con corte a 31 de diciembre, de los seis títulos de la serie Leer es mi cuento publicados en el presente año, dos son alusivos al Bicentenario de la Independencia de Colombia: "Memorias de un caballo de la independencia" y "La expedición botánica contada a los niños". 
En el mes de diciembre se distribuyeron 18.148 ejemplares en los departamentos de Amazonas, Antioquia, Arauca, Atlántico, Bogotá D.C, Bolívar, Boyacá,  Caldas, Caquetá, Casanare, Cauca, Cesar, Chocó, Córdoba, Cundinamarca, Guainía, Guaviare, La Guajira, Huila, Magdalena, Meta, Nariño, Norte de Santander, Putumayo, Quindío, Risaralda, Santander, Sucre, Tolima, Valle del Cauca, Vaupés y Vichada.  
En total, en 2020, se imprimieron y entregaron 800.000 ejemplares de estos dos títulos.</t>
  </si>
  <si>
    <t>En la vigencia 2020, se aprobó la resolución del PEMP del centro histórico de Ciénaga resolución 2532 del 30 de septiembre de 2020 y la resolución 2407 del 30 de noviembre de 2020 del PEMP del centro histórico de Villa de Leiva. Se continua con la elaboración del PEMP para los BIC de Agua de Dios se realizaron las siguientes acciones: a) Entrega de planos arquitectónicos y de patologías y generación de fichas de registro fotográfico y de patologías 100% realizados a partir de información secundaria teniendo en cuenta la imposibilidad de viajar por la emergencia generada por el COVID-19. b) Realización de las siguientes reuniones: 5 de habitabilidad, 2 componente arquitectónico y urbano y 1 componente PCI y PCMU, 1 componente sostenibilidad. c) Entrega Documento Técnico de Soporte – DTS de Fase I del PEMP 100% con de todos los componentes. d) Consolidación de Documento Técnico de Soporte – DTS de norma urbana y de los BIC del PEMP. A la fecha se han realizado 2 PEMP cumpliendo con la meta establecida.</t>
  </si>
  <si>
    <t xml:space="preserve">A 31 de diciembre se entrega la obra terminada del proyecto de Arte Viva en  la Estación de la Sabana, el inmueble fue recibido por el Teatro Colón el día 23 de diciembre de 2020.
Cumpliendo así con el 100% de la meta establecida para la vigencia. </t>
  </si>
  <si>
    <t>A pesar de que ya se cumplió con el indicador en la vigencia 2019, a 31  de diciembre de 2020 se realizaron las siguientes acciones:
- Realizó una revisión destallada de la página web que permitió realizar ajustes para mejorar los precios y las características de los productos, por ejemplo hecho a mano, seguridad y precios más justos. 
-Con una inversión de $470 millones de pesos, el Ministerio de Cultura junto a la Escuela Taller Naranja avanzan en la consolidación del portafolio virtual ‘Celebra con tu cocina tradicional’ que reunirá la oferta de 340  cocineras y cocineros tradicionales en 17 municipios del país. Esta iniciativa ha sido posible gracias a un grupo de entidades aliadas como las Escuelas Taller de Quibdó y Buenaventura; la Escuela de Gastronomía Mariano Moreno; el Colegio Mayor de Antioquia y organizaciones comunitarias como la Fundación Chiyangua, la Asociación de Mujeres de Afrodescendientes del Norte del Cauca (ASOM) y la Corporación Unidos por la Cultura Afro de Barranquilla.</t>
  </si>
  <si>
    <t xml:space="preserve"> A 31 de diciembre se continua revisando las acciones a ejecutar para colocar en marcha el taller escuela de cocina tradicional, debido a las diferentes restricciones nacionales que se han decretado a causa de la emergencia por el COVID 19. Por otra parte, no se ha reanudado las clases presenciales en la ETCAR que permitan desarrollar el piloto de la unidad de negocio de Cocina. Sin embargo, se están realizando algunas acciones para colocar en marcha la unidad de negocio de artesanías que se encuentra ubicada en el Castillo de San Felipe de Barajas.</t>
  </si>
  <si>
    <t>Durante diciembre se realizaron las siguientes actividades: 
a) Se finalizó el proceso de alistamiento de 150 maletas de recursos en el marco de la implementación del PNBI 2020.
b) Confirmación de datos de recibo de las maletas de recursos a las BP en el marco de la implementación 2020: se realizaron llamadas a las 150 bibliotecas públicas y se validaron los datos donde se realizará la entrega de las maletas.
c) Ciclo de encuentros virtuales del PNBI: se realizaron 3 encuentros virtuales, que contaron con la participación de 67, 55, 83 personas cada uno, entre mediadores BRI y bibliotecarios públicos (vinculados al PNBI en 2019 y en 2020).
d) Adquisición de los 150 incentivos dirigidos al fortalecimiento de los proyectos bibliotecarios rurales de las 150 BRI 2020 y alistamiento para su entrega.
Finalmente, al cerrar el año se realizó el 100% de la implementación de 148 BRI de las 150 bibliotecas proyectadas en 2020. Con relación a las dos BRI que no finalizaron su proceso de implementación, se realizará visita presencial entre los meses de enero y febrero de 2021 con el fin de concertar con la biblioteca pública municipal y las comunidades rurales los procesos pendientes para cerrar el proceso de implementación en su totalidad. Es de aclarar, que estas bibliotecas no contaron con las condiciones adecuadas para realizar la implementación debido a la situación provocada por la emergencia sanitaria.
La meta establecida para el año 2020 fue de 150 BRI implementadas, sin embargo al cierre del 31 de diciembre se implementaron al 100% 148 BRI, teniendo en cuenta que 2 bibliotecas y comunidades rurales no contaron con las condiciones requeridas para finalizar el proceso de implementación debido a la situación generada por la emergencia sanitaria. En los meses de enero y febrero se realizará una visita presencial para la concertación de compromisos con las bibliotecas y las comunidades beneficiarias.</t>
  </si>
  <si>
    <t>Al cierre de la vigencia se supero la meta de austeridad en el gasto, La disminución del indicador que corresponde a los gastos asociados a Tiquetes, Comisiones y Gastos de Logística, estuvieron por debajo del 2019 en 67%, lo cual en gran medida fue determinado por la situación de emergencia sanitaria de Covid 19, ya que los protocolos de seguridad, prohibieron el desarrollo de actividades que implicaran desplazamientos y aglomeraciones en 2020.</t>
  </si>
  <si>
    <t xml:space="preserve">Se realizaron las auditorias planeadas, se cerro la auditoria del Subproceso Artístico con 0 hallazgos y la de Seguridad y Salud en el Trabajo con 16 hallazgos.  Se presento el informe consolidado de auditorias internas de gestión 2020. </t>
  </si>
  <si>
    <t>Se cumplió por parte de gestión documental con la elaboración de los dos (2) instrumentos para esta vigencia al 100%  sin embargo  aun falta por aprobar por parte de la oficina de planeación el Sistema Integrado de Conservación el cual se remitió en el mes de Agosto de 2020
Cabe aclarar que la meta para esta vigencia corresponde a dos instrumentos archivísticos que sumados  a la vigencia anterior 2019 suman cuatro (4) instrumentos</t>
  </si>
  <si>
    <r>
      <rPr>
        <b/>
        <sz val="12"/>
        <color rgb="FFFF0000"/>
        <rFont val="Arial"/>
        <family val="2"/>
      </rPr>
      <t>Rezago</t>
    </r>
    <r>
      <rPr>
        <b/>
        <sz val="12"/>
        <rFont val="Arial"/>
        <family val="2"/>
      </rPr>
      <t xml:space="preserve"> o Superavit Meta Cuatrenío</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</si>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</sst>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80A]General"/>
    <numFmt numFmtId="165" formatCode="[$-80A]#,##0"/>
    <numFmt numFmtId="166" formatCode="[$-80A]0%"/>
    <numFmt numFmtId="167" formatCode="&quot; &quot;#,##0.00&quot; &quot;;&quot; (&quot;#,##0.00&quot;)&quot;;&quot; -&quot;00&quot; &quot;;&quot; &quot;@&quot; &quot;"/>
    <numFmt numFmtId="168" formatCode="&quot; &quot;#,##0&quot; &quot;;&quot; (&quot;#,##0&quot;)&quot;;&quot; -&quot;00&quot; &quot;;&quot; &quot;@&quot; &quot;"/>
    <numFmt numFmtId="169" formatCode="0.0"/>
    <numFmt numFmtId="170" formatCode="&quot; &quot;#,##0.00&quot; &quot;;&quot; (&quot;#,##0.00&quot;)&quot;;&quot; -&quot;#&quot; &quot;;&quot; &quot;@&quot; &quot;"/>
    <numFmt numFmtId="171" formatCode="&quot; &quot;#,##0&quot; &quot;;&quot; (&quot;#,##0&quot;)&quot;;&quot; -&quot;#&quot; &quot;;&quot; &quot;@&quot; &quot;"/>
    <numFmt numFmtId="172" formatCode="[$-80A]0"/>
    <numFmt numFmtId="173" formatCode="0.0%"/>
    <numFmt numFmtId="174" formatCode="[$-80A]0.0%"/>
    <numFmt numFmtId="175" formatCode="&quot;$&quot;#,##0.00;[Red]\-&quot;$&quot;#,##0.00"/>
    <numFmt numFmtId="176" formatCode="&quot; $&quot;#,##0&quot; &quot;;&quot;-$&quot;#,##0&quot; &quot;;&quot; $- &quot;;&quot; &quot;@&quot; &quot;"/>
    <numFmt numFmtId="177" formatCode="&quot; $ &quot;#,##0.00&quot; &quot;;&quot; $ (&quot;#,##0.00&quot;)&quot;;&quot; $ -&quot;#&quot; &quot;;&quot; &quot;@&quot; &quot;"/>
    <numFmt numFmtId="178" formatCode="&quot; $ &quot;#,##0&quot; &quot;;&quot; $ (&quot;#,##0&quot;)&quot;;&quot; $ - &quot;;&quot; &quot;@&quot; &quot;"/>
    <numFmt numFmtId="179" formatCode="&quot; &quot;&quot;$&quot;&quot; &quot;#,##0.00&quot; &quot;;&quot; &quot;&quot;$&quot;&quot; (&quot;#,##0.00&quot;)&quot;;&quot; &quot;&quot;$&quot;&quot; -&quot;00&quot; &quot;;&quot; &quot;@&quot; &quot;"/>
    <numFmt numFmtId="180" formatCode="&quot; &quot;#,##0&quot; &quot;;&quot;-&quot;#,##0&quot; &quot;;&quot; - &quot;;&quot; &quot;@&quot; &quot;"/>
    <numFmt numFmtId="181" formatCode="&quot; &quot;#,##0.00&quot; &quot;;&quot;-&quot;#,##0.00&quot; &quot;;&quot; -&quot;#&quot; &quot;;&quot; &quot;@&quot; &quot;"/>
    <numFmt numFmtId="182" formatCode="&quot; $&quot;#,##0.00&quot; &quot;;&quot;-$&quot;#,##0.00&quot; &quot;;&quot; $-&quot;#&quot; &quot;;&quot; &quot;@&quot; &quot;"/>
    <numFmt numFmtId="183" formatCode="[$$-80A]#,##0.00;[Red]&quot;-&quot;[$$-80A]#,##0.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1"/>
      <color rgb="FFFF0000"/>
      <name val="Calibri"/>
      <family val="2"/>
      <scheme val="minor"/>
    </font>
    <font>
      <sz val="11"/>
      <color rgb="FF000000"/>
      <name val="Calibri"/>
      <family val="2"/>
    </font>
    <font>
      <sz val="11"/>
      <color rgb="FF000000"/>
      <name val="Arial"/>
      <family val="2"/>
    </font>
    <font>
      <b/>
      <sz val="11"/>
      <color rgb="FFFF0000"/>
      <name val="Arial"/>
      <family val="2"/>
    </font>
    <font>
      <b/>
      <sz val="12"/>
      <color theme="0"/>
      <name val="Arial"/>
      <family val="2"/>
    </font>
    <font>
      <b/>
      <sz val="12"/>
      <name val="Arial"/>
      <family val="2"/>
    </font>
    <font>
      <b/>
      <sz val="12"/>
      <color rgb="FFFFFFFF"/>
      <name val="Calibri"/>
      <family val="2"/>
    </font>
    <font>
      <sz val="12"/>
      <name val="Arial"/>
      <family val="2"/>
    </font>
    <font>
      <b/>
      <sz val="12"/>
      <color theme="1"/>
      <name val="Arial"/>
      <family val="2"/>
    </font>
    <font>
      <b/>
      <i/>
      <sz val="16"/>
      <color rgb="FF000000"/>
      <name val="Arial"/>
      <family val="2"/>
    </font>
    <font>
      <sz val="10"/>
      <color rgb="FF000000"/>
      <name val="Verdana"/>
      <family val="2"/>
    </font>
    <font>
      <b/>
      <i/>
      <u/>
      <sz val="11"/>
      <color rgb="FF000000"/>
      <name val="Arial"/>
      <family val="2"/>
    </font>
    <font>
      <b/>
      <sz val="14"/>
      <name val="Arial"/>
      <family val="2"/>
    </font>
    <font>
      <b/>
      <sz val="12"/>
      <color rgb="FFFF0000"/>
      <name val="Arial"/>
      <family val="2"/>
    </font>
    <font>
      <b/>
      <sz val="28"/>
      <color rgb="FF000000"/>
      <name val="Arial"/>
      <family val="2"/>
    </font>
    <font>
      <b/>
      <sz val="11"/>
      <color rgb="FFFF0000"/>
      <name val="Calibri"/>
      <family val="2"/>
    </font>
    <font>
      <b/>
      <sz val="12"/>
      <color rgb="FFFF0000"/>
      <name val="Calibri"/>
      <family val="2"/>
    </font>
    <font>
      <b/>
      <sz val="22"/>
      <name val="Arial"/>
      <family val="2"/>
    </font>
  </fonts>
  <fills count="8">
    <fill>
      <patternFill patternType="none"/>
    </fill>
    <fill>
      <patternFill patternType="gray125"/>
    </fill>
    <fill>
      <patternFill patternType="solid">
        <fgColor rgb="FFFFFF00"/>
        <bgColor theme="4"/>
      </patternFill>
    </fill>
    <fill>
      <patternFill patternType="solid">
        <fgColor rgb="FFFFFF00"/>
        <bgColor indexed="64"/>
      </patternFill>
    </fill>
    <fill>
      <patternFill patternType="solid">
        <fgColor rgb="FF00206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6"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medium">
        <color theme="0"/>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s>
  <cellStyleXfs count="127">
    <xf numFmtId="0" fontId="0" fillId="0" borderId="0"/>
    <xf numFmtId="9" fontId="1" fillId="0" borderId="0" applyFont="0" applyFill="0" applyBorder="0" applyAlignment="0" applyProtection="0"/>
    <xf numFmtId="164" fontId="5" fillId="0" borderId="0" applyBorder="0" applyProtection="0"/>
    <xf numFmtId="0" fontId="6" fillId="0" borderId="0"/>
    <xf numFmtId="9" fontId="6" fillId="0" borderId="0" applyFont="0" applyFill="0" applyBorder="0" applyAlignment="0" applyProtection="0"/>
    <xf numFmtId="167" fontId="6" fillId="0" borderId="0" applyFont="0" applyFill="0" applyBorder="0" applyAlignment="0" applyProtection="0"/>
    <xf numFmtId="166" fontId="5" fillId="0" borderId="0" applyBorder="0" applyProtection="0"/>
    <xf numFmtId="170" fontId="5" fillId="0" borderId="0" applyBorder="0" applyProtection="0"/>
    <xf numFmtId="179" fontId="6" fillId="0" borderId="0" applyFont="0" applyFill="0" applyBorder="0" applyAlignment="0" applyProtection="0"/>
    <xf numFmtId="177" fontId="5" fillId="0" borderId="0" applyBorder="0" applyProtection="0"/>
    <xf numFmtId="178" fontId="5" fillId="0" borderId="0" applyBorder="0" applyProtection="0"/>
    <xf numFmtId="0" fontId="13" fillId="0" borderId="0" applyNumberFormat="0" applyBorder="0" applyProtection="0">
      <alignment horizontal="center"/>
    </xf>
    <xf numFmtId="0" fontId="13" fillId="0" borderId="0" applyNumberFormat="0" applyBorder="0" applyProtection="0">
      <alignment horizontal="center" textRotation="90"/>
    </xf>
    <xf numFmtId="180"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64" fontId="14" fillId="0" borderId="0" applyBorder="0" applyProtection="0"/>
    <xf numFmtId="166" fontId="5" fillId="0" borderId="0" applyBorder="0" applyProtection="0"/>
    <xf numFmtId="0" fontId="15" fillId="0" borderId="0" applyNumberFormat="0" applyBorder="0" applyProtection="0"/>
    <xf numFmtId="183" fontId="15" fillId="0" borderId="0" applyBorder="0" applyProtection="0"/>
    <xf numFmtId="0" fontId="1" fillId="0" borderId="0"/>
    <xf numFmtId="0" fontId="1" fillId="0" borderId="0"/>
    <xf numFmtId="43" fontId="1" fillId="0" borderId="0" applyFont="0" applyFill="0" applyBorder="0" applyAlignment="0" applyProtection="0"/>
  </cellStyleXfs>
  <cellXfs count="176">
    <xf numFmtId="0" fontId="0" fillId="0" borderId="0" xfId="0"/>
    <xf numFmtId="0" fontId="0" fillId="0" borderId="0" xfId="0" applyAlignment="1">
      <alignment horizontal="center"/>
    </xf>
    <xf numFmtId="0" fontId="0" fillId="0" borderId="0" xfId="0" pivotButton="1"/>
    <xf numFmtId="3" fontId="0" fillId="0" borderId="0" xfId="0" applyNumberFormat="1" applyAlignment="1">
      <alignment horizontal="center"/>
    </xf>
    <xf numFmtId="0" fontId="2" fillId="0" borderId="0" xfId="0" applyFont="1" applyAlignment="1">
      <alignment horizontal="center"/>
    </xf>
    <xf numFmtId="22" fontId="4" fillId="0" borderId="0" xfId="0" applyNumberFormat="1" applyFont="1" applyAlignment="1">
      <alignment horizontal="center"/>
    </xf>
    <xf numFmtId="22" fontId="0" fillId="0" borderId="0" xfId="0" applyNumberFormat="1"/>
    <xf numFmtId="9" fontId="3" fillId="2" borderId="1" xfId="1" applyFont="1" applyFill="1" applyBorder="1" applyAlignment="1">
      <alignment horizontal="center" vertical="center"/>
    </xf>
    <xf numFmtId="9" fontId="0" fillId="0" borderId="0" xfId="1" applyFont="1" applyAlignment="1">
      <alignment horizontal="center"/>
    </xf>
    <xf numFmtId="0" fontId="3" fillId="2" borderId="1" xfId="0" applyFont="1" applyFill="1" applyBorder="1" applyAlignment="1">
      <alignment horizontal="center" vertical="center" wrapText="1"/>
    </xf>
    <xf numFmtId="9" fontId="0" fillId="0" borderId="0" xfId="0" applyNumberFormat="1" applyFont="1" applyAlignment="1">
      <alignment horizontal="center"/>
    </xf>
    <xf numFmtId="10" fontId="0" fillId="0" borderId="0" xfId="0" applyNumberFormat="1" applyAlignment="1">
      <alignment horizontal="center"/>
    </xf>
    <xf numFmtId="22" fontId="3" fillId="0" borderId="0" xfId="0" applyNumberFormat="1" applyFont="1" applyAlignment="1">
      <alignment horizontal="center"/>
    </xf>
    <xf numFmtId="164" fontId="5" fillId="0" borderId="0" xfId="2" applyAlignment="1">
      <alignment horizontal="center" vertical="center" wrapText="1"/>
    </xf>
    <xf numFmtId="164" fontId="5" fillId="0" borderId="0" xfId="2" applyAlignment="1">
      <alignment vertical="center" wrapText="1"/>
    </xf>
    <xf numFmtId="165" fontId="7" fillId="3" borderId="1" xfId="2" applyNumberFormat="1" applyFont="1" applyFill="1" applyBorder="1" applyAlignment="1">
      <alignment horizontal="center" vertical="center" wrapText="1"/>
    </xf>
    <xf numFmtId="165" fontId="10" fillId="0" borderId="0" xfId="2" applyNumberFormat="1" applyFont="1" applyAlignment="1">
      <alignment horizontal="center" vertical="center" wrapText="1"/>
    </xf>
    <xf numFmtId="0" fontId="11" fillId="0" borderId="1" xfId="3" applyFont="1" applyBorder="1" applyAlignment="1">
      <alignment horizontal="center" vertical="center" wrapText="1"/>
    </xf>
    <xf numFmtId="164" fontId="11" fillId="0" borderId="1" xfId="2" applyFont="1" applyBorder="1" applyAlignment="1">
      <alignment horizontal="center" vertical="center" wrapText="1"/>
    </xf>
    <xf numFmtId="164" fontId="11" fillId="0" borderId="6" xfId="2" applyFont="1" applyBorder="1" applyAlignment="1">
      <alignment horizontal="center" vertical="center" wrapText="1"/>
    </xf>
    <xf numFmtId="0" fontId="11" fillId="0" borderId="0" xfId="3" applyFont="1" applyAlignment="1">
      <alignment vertical="center" wrapText="1"/>
    </xf>
    <xf numFmtId="166" fontId="11" fillId="0" borderId="1" xfId="2" applyNumberFormat="1" applyFont="1" applyBorder="1" applyAlignment="1">
      <alignment horizontal="center" vertical="center" wrapText="1"/>
    </xf>
    <xf numFmtId="166" fontId="11" fillId="0" borderId="1" xfId="6" applyFont="1" applyBorder="1" applyAlignment="1">
      <alignment horizontal="center" vertical="center" wrapText="1"/>
    </xf>
    <xf numFmtId="166" fontId="11" fillId="0" borderId="6" xfId="6" applyFont="1" applyBorder="1" applyAlignment="1">
      <alignment horizontal="center" vertical="center" wrapText="1"/>
    </xf>
    <xf numFmtId="3" fontId="11" fillId="0" borderId="1" xfId="6" applyNumberFormat="1" applyFont="1" applyBorder="1" applyAlignment="1">
      <alignment horizontal="center" vertical="center" wrapText="1"/>
    </xf>
    <xf numFmtId="3" fontId="11" fillId="0" borderId="6" xfId="6" applyNumberFormat="1" applyFont="1" applyBorder="1" applyAlignment="1">
      <alignment horizontal="center" vertical="center" wrapText="1"/>
    </xf>
    <xf numFmtId="165" fontId="11" fillId="0" borderId="1" xfId="2" applyNumberFormat="1" applyFont="1" applyBorder="1" applyAlignment="1">
      <alignment horizontal="center" vertical="center" wrapText="1"/>
    </xf>
    <xf numFmtId="164" fontId="11" fillId="0" borderId="1" xfId="6" applyNumberFormat="1" applyFont="1" applyBorder="1" applyAlignment="1">
      <alignment horizontal="center" vertical="center" wrapText="1"/>
    </xf>
    <xf numFmtId="164" fontId="11" fillId="0" borderId="6" xfId="6" applyNumberFormat="1" applyFont="1" applyBorder="1" applyAlignment="1">
      <alignment horizontal="center" vertical="center" wrapText="1"/>
    </xf>
    <xf numFmtId="166" fontId="11" fillId="0" borderId="6" xfId="2" applyNumberFormat="1" applyFont="1" applyBorder="1" applyAlignment="1">
      <alignment horizontal="center" vertical="center" wrapText="1"/>
    </xf>
    <xf numFmtId="169" fontId="11" fillId="0" borderId="1" xfId="2" applyNumberFormat="1" applyFont="1" applyBorder="1" applyAlignment="1">
      <alignment horizontal="center" vertical="center" wrapText="1"/>
    </xf>
    <xf numFmtId="165" fontId="11" fillId="0" borderId="6" xfId="2" applyNumberFormat="1" applyFont="1" applyBorder="1" applyAlignment="1">
      <alignment horizontal="center" vertical="center" wrapText="1"/>
    </xf>
    <xf numFmtId="171" fontId="11" fillId="0" borderId="1" xfId="7" applyNumberFormat="1" applyFont="1" applyBorder="1" applyAlignment="1">
      <alignment horizontal="center" vertical="center" wrapText="1"/>
    </xf>
    <xf numFmtId="171" fontId="11" fillId="0" borderId="6" xfId="7" applyNumberFormat="1" applyFont="1" applyBorder="1" applyAlignment="1">
      <alignment horizontal="center" vertical="center" wrapText="1"/>
    </xf>
    <xf numFmtId="172" fontId="11" fillId="0" borderId="1" xfId="2" applyNumberFormat="1" applyFont="1" applyBorder="1" applyAlignment="1">
      <alignment horizontal="center" vertical="center" wrapText="1"/>
    </xf>
    <xf numFmtId="172" fontId="11" fillId="0" borderId="6" xfId="2" applyNumberFormat="1" applyFont="1" applyBorder="1" applyAlignment="1">
      <alignment horizontal="center" vertical="center" wrapText="1"/>
    </xf>
    <xf numFmtId="1" fontId="11" fillId="0" borderId="1" xfId="2" applyNumberFormat="1" applyFont="1" applyBorder="1" applyAlignment="1">
      <alignment horizontal="center" vertical="center" wrapText="1"/>
    </xf>
    <xf numFmtId="1" fontId="11" fillId="0" borderId="6" xfId="2" applyNumberFormat="1" applyFont="1" applyBorder="1" applyAlignment="1">
      <alignment horizontal="center" vertical="center" wrapText="1"/>
    </xf>
    <xf numFmtId="174" fontId="11" fillId="0" borderId="1" xfId="2" applyNumberFormat="1" applyFont="1" applyBorder="1" applyAlignment="1">
      <alignment horizontal="center" vertical="center" wrapText="1"/>
    </xf>
    <xf numFmtId="174" fontId="11" fillId="0" borderId="6" xfId="2" applyNumberFormat="1" applyFont="1" applyBorder="1" applyAlignment="1">
      <alignment horizontal="center" vertical="center" wrapText="1"/>
    </xf>
    <xf numFmtId="166" fontId="11" fillId="0" borderId="7" xfId="6" applyFont="1" applyBorder="1" applyAlignment="1">
      <alignment horizontal="center" vertical="center" wrapText="1"/>
    </xf>
    <xf numFmtId="166" fontId="11" fillId="0" borderId="8" xfId="6" applyFont="1" applyBorder="1" applyAlignment="1">
      <alignment horizontal="center" vertical="center" wrapText="1"/>
    </xf>
    <xf numFmtId="0" fontId="6" fillId="0" borderId="0" xfId="3"/>
    <xf numFmtId="164" fontId="0" fillId="0" borderId="0" xfId="2" applyFont="1" applyAlignment="1">
      <alignment horizontal="center" vertical="center"/>
    </xf>
    <xf numFmtId="164" fontId="0" fillId="0" borderId="0" xfId="2" applyFont="1" applyAlignment="1">
      <alignment horizontal="justify" vertical="center"/>
    </xf>
    <xf numFmtId="0" fontId="6" fillId="0" borderId="9" xfId="3" applyBorder="1" applyAlignment="1">
      <alignment horizontal="justify" vertical="center"/>
    </xf>
    <xf numFmtId="175" fontId="0" fillId="0" borderId="0" xfId="2" applyNumberFormat="1" applyFont="1" applyAlignment="1">
      <alignment horizontal="justify" vertical="center"/>
    </xf>
    <xf numFmtId="164" fontId="0" fillId="0" borderId="0" xfId="2" applyFont="1" applyAlignment="1">
      <alignment vertical="center"/>
    </xf>
    <xf numFmtId="0" fontId="6" fillId="0" borderId="0" xfId="3"/>
    <xf numFmtId="166" fontId="11" fillId="0" borderId="1" xfId="2" applyNumberFormat="1" applyFont="1" applyFill="1" applyBorder="1" applyAlignment="1">
      <alignment horizontal="center" vertical="center" wrapText="1"/>
    </xf>
    <xf numFmtId="9" fontId="11" fillId="0" borderId="1" xfId="4" applyFont="1" applyFill="1" applyBorder="1" applyAlignment="1">
      <alignment horizontal="center" vertical="center" wrapText="1"/>
    </xf>
    <xf numFmtId="168" fontId="11" fillId="0" borderId="1" xfId="5" applyNumberFormat="1" applyFont="1" applyFill="1" applyBorder="1" applyAlignment="1">
      <alignment horizontal="center" vertical="center" wrapText="1"/>
    </xf>
    <xf numFmtId="166" fontId="11" fillId="0" borderId="1" xfId="6" applyFont="1" applyFill="1" applyBorder="1" applyAlignment="1">
      <alignment horizontal="center" vertical="center" wrapText="1"/>
    </xf>
    <xf numFmtId="164" fontId="11" fillId="0" borderId="1" xfId="2" applyFont="1" applyFill="1" applyBorder="1" applyAlignment="1">
      <alignment vertical="center" wrapText="1"/>
    </xf>
    <xf numFmtId="165" fontId="11" fillId="0" borderId="1" xfId="2" applyNumberFormat="1" applyFont="1" applyFill="1" applyBorder="1" applyAlignment="1">
      <alignment horizontal="center" vertical="center" wrapText="1"/>
    </xf>
    <xf numFmtId="164" fontId="11" fillId="0" borderId="1" xfId="6" applyNumberFormat="1" applyFont="1" applyFill="1" applyBorder="1" applyAlignment="1">
      <alignment horizontal="center" vertical="center" wrapText="1"/>
    </xf>
    <xf numFmtId="171" fontId="11" fillId="0" borderId="1" xfId="7" applyNumberFormat="1" applyFont="1" applyFill="1" applyBorder="1" applyAlignment="1">
      <alignment horizontal="center" vertical="center" wrapText="1"/>
    </xf>
    <xf numFmtId="172" fontId="11" fillId="0" borderId="1" xfId="2" applyNumberFormat="1" applyFont="1" applyFill="1" applyBorder="1" applyAlignment="1">
      <alignment horizontal="center" vertical="center" wrapText="1"/>
    </xf>
    <xf numFmtId="1" fontId="11" fillId="0" borderId="1" xfId="2" applyNumberFormat="1" applyFont="1" applyFill="1" applyBorder="1" applyAlignment="1">
      <alignment horizontal="center" vertical="center" wrapText="1"/>
    </xf>
    <xf numFmtId="0" fontId="11" fillId="0" borderId="1" xfId="3" applyFont="1" applyFill="1" applyBorder="1" applyAlignment="1">
      <alignment horizontal="left" vertical="center" wrapText="1"/>
    </xf>
    <xf numFmtId="173" fontId="11" fillId="0" borderId="1" xfId="2" applyNumberFormat="1" applyFont="1" applyFill="1" applyBorder="1" applyAlignment="1">
      <alignment horizontal="center" vertical="center" wrapText="1"/>
    </xf>
    <xf numFmtId="174" fontId="11" fillId="0" borderId="1" xfId="2" applyNumberFormat="1" applyFont="1" applyFill="1" applyBorder="1" applyAlignment="1">
      <alignment horizontal="center" vertical="center" wrapText="1"/>
    </xf>
    <xf numFmtId="9" fontId="11" fillId="0" borderId="6" xfId="4" applyFont="1" applyFill="1" applyBorder="1" applyAlignment="1">
      <alignment horizontal="center" vertical="center" wrapText="1"/>
    </xf>
    <xf numFmtId="164" fontId="11" fillId="0" borderId="7" xfId="2" applyFont="1" applyFill="1" applyBorder="1" applyAlignment="1">
      <alignment horizontal="justify" vertical="center" wrapText="1"/>
    </xf>
    <xf numFmtId="166" fontId="11" fillId="0" borderId="7" xfId="2" applyNumberFormat="1" applyFont="1" applyFill="1" applyBorder="1" applyAlignment="1">
      <alignment horizontal="center" vertical="center" wrapText="1"/>
    </xf>
    <xf numFmtId="168" fontId="11" fillId="0" borderId="6" xfId="5" applyNumberFormat="1" applyFont="1" applyFill="1" applyBorder="1" applyAlignment="1">
      <alignment horizontal="center" vertical="center" wrapText="1"/>
    </xf>
    <xf numFmtId="164" fontId="11" fillId="0" borderId="1" xfId="2" applyFont="1" applyFill="1" applyBorder="1" applyAlignment="1">
      <alignment horizontal="center" vertical="center" wrapText="1"/>
    </xf>
    <xf numFmtId="164" fontId="11" fillId="0" borderId="7" xfId="2" applyFont="1" applyFill="1" applyBorder="1" applyAlignment="1">
      <alignment horizontal="center" vertical="center" wrapText="1"/>
    </xf>
    <xf numFmtId="164" fontId="11" fillId="0" borderId="1" xfId="2" applyFont="1" applyFill="1" applyBorder="1" applyAlignment="1">
      <alignment horizontal="left" vertical="center" wrapText="1"/>
    </xf>
    <xf numFmtId="164" fontId="11" fillId="0" borderId="1" xfId="2" applyFont="1" applyFill="1" applyBorder="1" applyAlignment="1">
      <alignment horizontal="justify" vertical="center" wrapText="1"/>
    </xf>
    <xf numFmtId="0" fontId="11" fillId="0" borderId="1" xfId="3" applyFont="1" applyFill="1" applyBorder="1" applyAlignment="1">
      <alignment horizontal="center" vertical="center" wrapText="1"/>
    </xf>
    <xf numFmtId="174" fontId="11" fillId="0" borderId="7" xfId="6" applyNumberFormat="1" applyFont="1" applyFill="1" applyBorder="1" applyAlignment="1">
      <alignment horizontal="center" vertical="center" wrapText="1"/>
    </xf>
    <xf numFmtId="164" fontId="11" fillId="0" borderId="7" xfId="2" applyFont="1" applyFill="1" applyBorder="1" applyAlignment="1">
      <alignment horizontal="left" vertical="center" wrapText="1"/>
    </xf>
    <xf numFmtId="165" fontId="7" fillId="3" borderId="11" xfId="2" applyNumberFormat="1" applyFont="1" applyFill="1" applyBorder="1" applyAlignment="1">
      <alignment horizontal="center" vertical="center" wrapText="1"/>
    </xf>
    <xf numFmtId="0" fontId="11" fillId="0" borderId="11" xfId="3" applyFont="1" applyBorder="1" applyAlignment="1">
      <alignment horizontal="center" vertical="center" wrapText="1"/>
    </xf>
    <xf numFmtId="164" fontId="11" fillId="0" borderId="3" xfId="2" applyFont="1" applyFill="1" applyBorder="1" applyAlignment="1">
      <alignment horizontal="justify" vertical="center" wrapText="1"/>
    </xf>
    <xf numFmtId="164" fontId="11" fillId="0" borderId="3" xfId="2" applyFont="1" applyFill="1" applyBorder="1" applyAlignment="1">
      <alignment horizontal="center" vertical="center" wrapText="1"/>
    </xf>
    <xf numFmtId="164" fontId="11" fillId="0" borderId="3" xfId="2" applyFont="1" applyFill="1" applyBorder="1" applyAlignment="1">
      <alignment horizontal="left" vertical="center" wrapText="1"/>
    </xf>
    <xf numFmtId="164" fontId="11" fillId="0" borderId="3" xfId="2" applyFont="1" applyBorder="1" applyAlignment="1">
      <alignment horizontal="center" vertical="center" wrapText="1"/>
    </xf>
    <xf numFmtId="164" fontId="11" fillId="0" borderId="4" xfId="2" applyFont="1" applyBorder="1" applyAlignment="1">
      <alignment horizontal="center" vertical="center" wrapText="1"/>
    </xf>
    <xf numFmtId="164" fontId="16" fillId="0" borderId="3" xfId="2" applyFont="1" applyBorder="1" applyAlignment="1">
      <alignment horizontal="center" vertical="center" wrapText="1"/>
    </xf>
    <xf numFmtId="166" fontId="16" fillId="0" borderId="1" xfId="2" applyNumberFormat="1" applyFont="1" applyFill="1" applyBorder="1" applyAlignment="1">
      <alignment horizontal="center" vertical="center" wrapText="1"/>
    </xf>
    <xf numFmtId="168" fontId="16" fillId="0" borderId="1" xfId="5" applyNumberFormat="1" applyFont="1" applyFill="1" applyBorder="1" applyAlignment="1">
      <alignment horizontal="center" vertical="center" wrapText="1"/>
    </xf>
    <xf numFmtId="166" fontId="16" fillId="0" borderId="1" xfId="6" applyFont="1" applyFill="1" applyBorder="1" applyAlignment="1">
      <alignment horizontal="center" vertical="center" wrapText="1"/>
    </xf>
    <xf numFmtId="164" fontId="16" fillId="0" borderId="1" xfId="2" applyFont="1" applyFill="1" applyBorder="1" applyAlignment="1">
      <alignment horizontal="center" vertical="center" wrapText="1"/>
    </xf>
    <xf numFmtId="165" fontId="16" fillId="0" borderId="1" xfId="2" applyNumberFormat="1" applyFont="1" applyFill="1" applyBorder="1" applyAlignment="1">
      <alignment horizontal="center" vertical="center" wrapText="1"/>
    </xf>
    <xf numFmtId="171" fontId="16" fillId="0" borderId="1" xfId="7" applyNumberFormat="1" applyFont="1" applyFill="1" applyBorder="1" applyAlignment="1">
      <alignment horizontal="center" vertical="center" wrapText="1"/>
    </xf>
    <xf numFmtId="1" fontId="16" fillId="0" borderId="1" xfId="2" applyNumberFormat="1" applyFont="1" applyFill="1" applyBorder="1" applyAlignment="1">
      <alignment horizontal="center" vertical="center" wrapText="1"/>
    </xf>
    <xf numFmtId="1" fontId="16" fillId="0" borderId="1" xfId="3" applyNumberFormat="1" applyFont="1" applyFill="1" applyBorder="1" applyAlignment="1">
      <alignment horizontal="center" vertical="center" wrapText="1"/>
    </xf>
    <xf numFmtId="174" fontId="16" fillId="0" borderId="1" xfId="2" applyNumberFormat="1" applyFont="1" applyFill="1" applyBorder="1" applyAlignment="1">
      <alignment horizontal="center" vertical="center" wrapText="1"/>
    </xf>
    <xf numFmtId="9" fontId="16" fillId="0" borderId="1" xfId="4" applyFont="1" applyFill="1" applyBorder="1" applyAlignment="1">
      <alignment horizontal="center" vertical="center" wrapText="1"/>
    </xf>
    <xf numFmtId="166" fontId="16" fillId="0" borderId="7" xfId="6" applyFont="1" applyFill="1" applyBorder="1" applyAlignment="1">
      <alignment horizontal="center" vertical="center" wrapText="1"/>
    </xf>
    <xf numFmtId="164" fontId="11" fillId="0" borderId="1" xfId="2" applyFont="1" applyFill="1" applyBorder="1" applyAlignment="1">
      <alignment horizontal="left" vertical="top" wrapText="1"/>
    </xf>
    <xf numFmtId="164" fontId="16" fillId="0" borderId="1" xfId="2" applyFont="1" applyBorder="1" applyAlignment="1">
      <alignment horizontal="center" vertical="center" wrapText="1"/>
    </xf>
    <xf numFmtId="166" fontId="16" fillId="0" borderId="1" xfId="6" applyFont="1" applyBorder="1" applyAlignment="1">
      <alignment horizontal="center" vertical="center" wrapText="1"/>
    </xf>
    <xf numFmtId="3" fontId="16" fillId="0" borderId="1" xfId="6" applyNumberFormat="1" applyFont="1" applyBorder="1" applyAlignment="1">
      <alignment horizontal="center" vertical="center" wrapText="1"/>
    </xf>
    <xf numFmtId="164" fontId="16" fillId="0" borderId="1" xfId="6" applyNumberFormat="1" applyFont="1" applyBorder="1" applyAlignment="1">
      <alignment horizontal="center" vertical="center" wrapText="1"/>
    </xf>
    <xf numFmtId="166" fontId="16" fillId="0" borderId="1" xfId="2" applyNumberFormat="1" applyFont="1" applyBorder="1" applyAlignment="1">
      <alignment horizontal="center" vertical="center" wrapText="1"/>
    </xf>
    <xf numFmtId="169" fontId="16" fillId="0" borderId="1" xfId="2" applyNumberFormat="1" applyFont="1" applyBorder="1" applyAlignment="1">
      <alignment horizontal="center" vertical="center" wrapText="1"/>
    </xf>
    <xf numFmtId="165" fontId="16" fillId="0" borderId="1" xfId="2" applyNumberFormat="1" applyFont="1" applyBorder="1" applyAlignment="1">
      <alignment horizontal="center" vertical="center" wrapText="1"/>
    </xf>
    <xf numFmtId="171" fontId="16" fillId="0" borderId="1" xfId="7" applyNumberFormat="1" applyFont="1" applyBorder="1" applyAlignment="1">
      <alignment horizontal="center" vertical="center" wrapText="1"/>
    </xf>
    <xf numFmtId="172" fontId="16" fillId="0" borderId="1" xfId="2" applyNumberFormat="1" applyFont="1" applyBorder="1" applyAlignment="1">
      <alignment horizontal="center" vertical="center" wrapText="1"/>
    </xf>
    <xf numFmtId="1" fontId="16" fillId="0" borderId="1" xfId="2" applyNumberFormat="1" applyFont="1" applyBorder="1" applyAlignment="1">
      <alignment horizontal="center" vertical="center" wrapText="1"/>
    </xf>
    <xf numFmtId="174" fontId="16" fillId="0" borderId="1" xfId="2" applyNumberFormat="1" applyFont="1" applyBorder="1" applyAlignment="1">
      <alignment horizontal="center" vertical="center" wrapText="1"/>
    </xf>
    <xf numFmtId="166" fontId="16" fillId="0" borderId="7" xfId="6" applyFont="1" applyBorder="1" applyAlignment="1">
      <alignment horizontal="center" vertical="center" wrapText="1"/>
    </xf>
    <xf numFmtId="164" fontId="16" fillId="0" borderId="3" xfId="2" applyFont="1" applyFill="1" applyBorder="1" applyAlignment="1">
      <alignment horizontal="center" vertical="center" wrapText="1"/>
    </xf>
    <xf numFmtId="3" fontId="8" fillId="4" borderId="13" xfId="3" applyNumberFormat="1" applyFont="1" applyFill="1" applyBorder="1" applyAlignment="1">
      <alignment horizontal="center" vertical="center" wrapText="1"/>
    </xf>
    <xf numFmtId="3" fontId="8" fillId="4" borderId="14" xfId="3" applyNumberFormat="1" applyFont="1" applyFill="1" applyBorder="1" applyAlignment="1">
      <alignment horizontal="center" vertical="center" wrapText="1"/>
    </xf>
    <xf numFmtId="3" fontId="8" fillId="4" borderId="15" xfId="3" applyNumberFormat="1" applyFont="1" applyFill="1" applyBorder="1" applyAlignment="1">
      <alignment horizontal="center" vertical="center" wrapText="1"/>
    </xf>
    <xf numFmtId="3" fontId="11" fillId="5" borderId="16" xfId="3" applyNumberFormat="1" applyFont="1" applyFill="1" applyBorder="1" applyAlignment="1">
      <alignment horizontal="center" vertical="center" wrapText="1"/>
    </xf>
    <xf numFmtId="9" fontId="11" fillId="6" borderId="16" xfId="4" applyFont="1" applyFill="1" applyBorder="1" applyAlignment="1">
      <alignment horizontal="center" vertical="center" wrapText="1"/>
    </xf>
    <xf numFmtId="3" fontId="11" fillId="6" borderId="16" xfId="3" applyNumberFormat="1" applyFont="1" applyFill="1" applyBorder="1" applyAlignment="1">
      <alignment horizontal="center" vertical="center" wrapText="1"/>
    </xf>
    <xf numFmtId="3" fontId="11" fillId="5" borderId="17" xfId="3" applyNumberFormat="1" applyFont="1" applyFill="1" applyBorder="1" applyAlignment="1">
      <alignment horizontal="center" vertical="center" wrapText="1"/>
    </xf>
    <xf numFmtId="3" fontId="16" fillId="5" borderId="16" xfId="3" applyNumberFormat="1" applyFont="1" applyFill="1" applyBorder="1" applyAlignment="1">
      <alignment horizontal="center" vertical="center" wrapText="1"/>
    </xf>
    <xf numFmtId="164" fontId="19" fillId="0" borderId="0" xfId="2" applyFont="1" applyAlignment="1">
      <alignment horizontal="left" vertical="center"/>
    </xf>
    <xf numFmtId="3" fontId="9" fillId="0" borderId="16" xfId="3" applyNumberFormat="1" applyFont="1" applyBorder="1" applyAlignment="1">
      <alignment horizontal="center" vertical="center" wrapText="1"/>
    </xf>
    <xf numFmtId="9" fontId="11" fillId="3" borderId="16" xfId="4" applyFont="1" applyFill="1" applyBorder="1" applyAlignment="1">
      <alignment horizontal="center" vertical="center" wrapText="1"/>
    </xf>
    <xf numFmtId="9" fontId="9" fillId="6" borderId="16" xfId="4" applyFont="1" applyFill="1" applyBorder="1" applyAlignment="1">
      <alignment horizontal="center" vertical="center" wrapText="1"/>
    </xf>
    <xf numFmtId="0" fontId="11" fillId="0" borderId="1" xfId="5" applyNumberFormat="1" applyFont="1" applyFill="1" applyBorder="1" applyAlignment="1">
      <alignment vertical="center" wrapText="1"/>
    </xf>
    <xf numFmtId="0" fontId="9" fillId="6" borderId="16" xfId="3" applyNumberFormat="1" applyFont="1" applyFill="1" applyBorder="1" applyAlignment="1">
      <alignment horizontal="center" vertical="center" wrapText="1"/>
    </xf>
    <xf numFmtId="0" fontId="11" fillId="0" borderId="3" xfId="2" applyNumberFormat="1" applyFont="1" applyBorder="1" applyAlignment="1">
      <alignment vertical="center" wrapText="1"/>
    </xf>
    <xf numFmtId="0" fontId="11" fillId="0" borderId="1" xfId="4" applyNumberFormat="1" applyFont="1" applyFill="1" applyBorder="1" applyAlignment="1">
      <alignment vertical="center" wrapText="1"/>
    </xf>
    <xf numFmtId="0" fontId="11" fillId="0" borderId="1" xfId="2" applyNumberFormat="1" applyFont="1" applyBorder="1" applyAlignment="1">
      <alignment vertical="center" wrapText="1"/>
    </xf>
    <xf numFmtId="0" fontId="11" fillId="0" borderId="1" xfId="6" applyNumberFormat="1" applyFont="1" applyBorder="1" applyAlignment="1">
      <alignment vertical="center" wrapText="1"/>
    </xf>
    <xf numFmtId="0" fontId="11" fillId="0" borderId="1" xfId="7" applyNumberFormat="1" applyFont="1" applyBorder="1" applyAlignment="1">
      <alignment vertical="center" wrapText="1"/>
    </xf>
    <xf numFmtId="0" fontId="11" fillId="0" borderId="7" xfId="6" applyNumberFormat="1" applyFont="1" applyBorder="1" applyAlignment="1">
      <alignment vertical="center" wrapText="1"/>
    </xf>
    <xf numFmtId="0" fontId="0" fillId="0" borderId="0" xfId="2" applyNumberFormat="1" applyFont="1" applyAlignment="1">
      <alignment vertical="center"/>
    </xf>
    <xf numFmtId="9" fontId="11" fillId="7" borderId="16" xfId="4" applyFont="1" applyFill="1" applyBorder="1" applyAlignment="1">
      <alignment horizontal="center" vertical="center" wrapText="1"/>
    </xf>
    <xf numFmtId="164" fontId="2" fillId="0" borderId="0" xfId="2" applyFont="1" applyAlignment="1">
      <alignment horizontal="left" vertical="center"/>
    </xf>
    <xf numFmtId="9" fontId="11" fillId="0" borderId="1" xfId="2" applyNumberFormat="1" applyFont="1" applyFill="1" applyBorder="1" applyAlignment="1">
      <alignment horizontal="center" vertical="center" wrapText="1"/>
    </xf>
    <xf numFmtId="9" fontId="16" fillId="0" borderId="1" xfId="2" applyNumberFormat="1" applyFont="1" applyBorder="1" applyAlignment="1">
      <alignment horizontal="center" vertical="center" wrapText="1"/>
    </xf>
    <xf numFmtId="9" fontId="11" fillId="0" borderId="1" xfId="2" applyNumberFormat="1" applyFont="1" applyBorder="1" applyAlignment="1">
      <alignment horizontal="center" vertical="center" wrapText="1"/>
    </xf>
    <xf numFmtId="9" fontId="11" fillId="0" borderId="6" xfId="2" applyNumberFormat="1" applyFont="1" applyBorder="1" applyAlignment="1">
      <alignment horizontal="center" vertical="center" wrapText="1"/>
    </xf>
    <xf numFmtId="165" fontId="20" fillId="0" borderId="0" xfId="2" applyNumberFormat="1" applyFont="1" applyAlignment="1">
      <alignment horizontal="center" wrapText="1"/>
    </xf>
    <xf numFmtId="0" fontId="21" fillId="0" borderId="0" xfId="3" applyFont="1" applyAlignment="1">
      <alignment horizontal="center" vertical="center" wrapText="1"/>
    </xf>
    <xf numFmtId="165" fontId="11" fillId="0" borderId="0" xfId="3" applyNumberFormat="1" applyFont="1" applyAlignment="1">
      <alignment vertical="center" wrapText="1"/>
    </xf>
    <xf numFmtId="164" fontId="11" fillId="0" borderId="1" xfId="2" applyFont="1" applyFill="1" applyBorder="1" applyAlignment="1">
      <alignment horizontal="center" vertical="center" wrapText="1"/>
    </xf>
    <xf numFmtId="164" fontId="11" fillId="0" borderId="7" xfId="2" applyFont="1" applyFill="1" applyBorder="1" applyAlignment="1">
      <alignment horizontal="center" vertical="center" wrapText="1"/>
    </xf>
    <xf numFmtId="164" fontId="11" fillId="0" borderId="1" xfId="2" applyFont="1" applyFill="1" applyBorder="1" applyAlignment="1">
      <alignment horizontal="left" vertical="center" wrapText="1"/>
    </xf>
    <xf numFmtId="164" fontId="11" fillId="0" borderId="7" xfId="2" applyFont="1" applyFill="1" applyBorder="1" applyAlignment="1">
      <alignment horizontal="left" vertical="center" wrapText="1"/>
    </xf>
    <xf numFmtId="164" fontId="11" fillId="0" borderId="1" xfId="2" applyFont="1" applyFill="1" applyBorder="1" applyAlignment="1">
      <alignment horizontal="justify" vertical="center" wrapText="1"/>
    </xf>
    <xf numFmtId="0" fontId="11" fillId="0" borderId="1" xfId="3" applyFont="1" applyFill="1" applyBorder="1" applyAlignment="1">
      <alignment horizontal="center" vertical="center" wrapText="1"/>
    </xf>
    <xf numFmtId="164" fontId="11" fillId="0" borderId="3" xfId="2" applyFont="1" applyFill="1" applyBorder="1" applyAlignment="1">
      <alignment horizontal="center" vertical="center" wrapText="1"/>
    </xf>
    <xf numFmtId="164" fontId="11" fillId="0" borderId="3" xfId="2" applyFont="1" applyFill="1" applyBorder="1" applyAlignment="1">
      <alignment horizontal="justify" vertical="center" wrapText="1"/>
    </xf>
    <xf numFmtId="43" fontId="11" fillId="0" borderId="1" xfId="126" applyFont="1" applyFill="1" applyBorder="1" applyAlignment="1">
      <alignment horizontal="center" vertical="center" wrapText="1"/>
    </xf>
    <xf numFmtId="43" fontId="16" fillId="0" borderId="3" xfId="126" applyFont="1" applyBorder="1" applyAlignment="1">
      <alignment horizontal="center" vertical="center" wrapText="1"/>
    </xf>
    <xf numFmtId="43" fontId="16" fillId="0" borderId="1" xfId="126" applyFont="1" applyFill="1" applyBorder="1" applyAlignment="1">
      <alignment horizontal="center" vertical="center" wrapText="1"/>
    </xf>
    <xf numFmtId="14" fontId="0" fillId="0" borderId="0" xfId="2" applyNumberFormat="1" applyFont="1" applyAlignment="1">
      <alignment horizontal="center" vertical="center"/>
    </xf>
    <xf numFmtId="0" fontId="0" fillId="0" borderId="0" xfId="2" applyNumberFormat="1" applyFont="1" applyAlignment="1">
      <alignment horizontal="center" vertical="center"/>
    </xf>
    <xf numFmtId="0" fontId="12" fillId="0" borderId="10" xfId="3" applyFont="1" applyBorder="1" applyAlignment="1">
      <alignment horizontal="center" vertical="center"/>
    </xf>
    <xf numFmtId="164" fontId="11" fillId="0" borderId="1" xfId="2" applyFont="1" applyFill="1" applyBorder="1" applyAlignment="1">
      <alignment horizontal="center" vertical="center" wrapText="1"/>
    </xf>
    <xf numFmtId="164" fontId="11" fillId="0" borderId="5" xfId="2" applyFont="1" applyFill="1" applyBorder="1" applyAlignment="1">
      <alignment horizontal="center" vertical="center" wrapText="1"/>
    </xf>
    <xf numFmtId="164" fontId="11" fillId="0" borderId="12" xfId="2" applyFont="1" applyFill="1" applyBorder="1" applyAlignment="1">
      <alignment horizontal="center" vertical="center" wrapText="1"/>
    </xf>
    <xf numFmtId="164" fontId="11" fillId="0" borderId="7" xfId="2" applyFont="1" applyFill="1" applyBorder="1" applyAlignment="1">
      <alignment horizontal="center" vertical="center" wrapText="1"/>
    </xf>
    <xf numFmtId="164" fontId="11" fillId="0" borderId="1" xfId="2" applyFont="1" applyFill="1" applyBorder="1" applyAlignment="1">
      <alignment horizontal="left" vertical="center" wrapText="1"/>
    </xf>
    <xf numFmtId="164" fontId="11" fillId="0" borderId="7" xfId="2" applyFont="1" applyFill="1" applyBorder="1" applyAlignment="1">
      <alignment horizontal="left" vertical="center" wrapText="1"/>
    </xf>
    <xf numFmtId="164" fontId="11" fillId="0" borderId="1" xfId="2" applyFont="1" applyFill="1" applyBorder="1" applyAlignment="1">
      <alignment horizontal="justify" vertical="center" wrapText="1"/>
    </xf>
    <xf numFmtId="0" fontId="11" fillId="0" borderId="1" xfId="3" applyFont="1" applyFill="1" applyBorder="1" applyAlignment="1">
      <alignment horizontal="center" vertical="center" wrapText="1"/>
    </xf>
    <xf numFmtId="164" fontId="11" fillId="0" borderId="3" xfId="2" applyFont="1" applyFill="1" applyBorder="1" applyAlignment="1">
      <alignment horizontal="center" vertical="center" wrapText="1"/>
    </xf>
    <xf numFmtId="164" fontId="18" fillId="0" borderId="18" xfId="2" applyFont="1" applyBorder="1" applyAlignment="1">
      <alignment horizontal="center" vertical="center" wrapText="1"/>
    </xf>
    <xf numFmtId="164" fontId="18" fillId="0" borderId="19" xfId="2" applyFont="1" applyBorder="1" applyAlignment="1">
      <alignment horizontal="center" vertical="center" wrapText="1"/>
    </xf>
    <xf numFmtId="164" fontId="18" fillId="0" borderId="0" xfId="2" applyFont="1" applyBorder="1" applyAlignment="1">
      <alignment horizontal="center" vertical="center" wrapText="1"/>
    </xf>
    <xf numFmtId="164" fontId="18" fillId="0" borderId="20" xfId="2" applyFont="1" applyBorder="1" applyAlignment="1">
      <alignment horizontal="center" vertical="center" wrapText="1"/>
    </xf>
    <xf numFmtId="164" fontId="18" fillId="0" borderId="21" xfId="2" applyFont="1" applyBorder="1" applyAlignment="1">
      <alignment horizontal="center" vertical="center" wrapText="1"/>
    </xf>
    <xf numFmtId="164" fontId="18" fillId="0" borderId="22" xfId="2" applyFont="1" applyBorder="1" applyAlignment="1">
      <alignment horizontal="center" vertical="center" wrapText="1"/>
    </xf>
    <xf numFmtId="0" fontId="6" fillId="0" borderId="25" xfId="3" applyBorder="1" applyAlignment="1">
      <alignment horizontal="center"/>
    </xf>
    <xf numFmtId="0" fontId="6" fillId="0" borderId="18" xfId="3" applyBorder="1" applyAlignment="1">
      <alignment horizontal="center"/>
    </xf>
    <xf numFmtId="0" fontId="6" fillId="0" borderId="19" xfId="3" applyBorder="1" applyAlignment="1">
      <alignment horizontal="center"/>
    </xf>
    <xf numFmtId="0" fontId="6" fillId="0" borderId="23" xfId="3" applyBorder="1" applyAlignment="1">
      <alignment horizontal="center"/>
    </xf>
    <xf numFmtId="0" fontId="6" fillId="0" borderId="0" xfId="3" applyBorder="1" applyAlignment="1">
      <alignment horizontal="center"/>
    </xf>
    <xf numFmtId="0" fontId="6" fillId="0" borderId="20" xfId="3" applyBorder="1" applyAlignment="1">
      <alignment horizontal="center"/>
    </xf>
    <xf numFmtId="0" fontId="6" fillId="0" borderId="24" xfId="3" applyBorder="1" applyAlignment="1">
      <alignment horizontal="center"/>
    </xf>
    <xf numFmtId="0" fontId="6" fillId="0" borderId="21" xfId="3" applyBorder="1" applyAlignment="1">
      <alignment horizontal="center"/>
    </xf>
    <xf numFmtId="0" fontId="6" fillId="0" borderId="22" xfId="3" applyBorder="1" applyAlignment="1">
      <alignment horizontal="center"/>
    </xf>
    <xf numFmtId="164" fontId="11" fillId="0" borderId="2" xfId="2" applyFont="1" applyFill="1" applyBorder="1" applyAlignment="1">
      <alignment horizontal="center" vertical="center" wrapText="1"/>
    </xf>
    <xf numFmtId="164" fontId="11" fillId="0" borderId="3" xfId="2" applyFont="1" applyFill="1" applyBorder="1" applyAlignment="1">
      <alignment horizontal="justify" vertical="center" wrapText="1"/>
    </xf>
  </cellXfs>
  <cellStyles count="127">
    <cellStyle name="Excel Built-in Comma" xfId="7" xr:uid="{B755FFEB-A20F-42CF-AE69-BDF50CA150E1}"/>
    <cellStyle name="Excel Built-in Currency" xfId="9" xr:uid="{B0A7095A-EF1C-4F39-B450-1C7F8E266C1B}"/>
    <cellStyle name="Excel Built-in Currency [0]" xfId="10" xr:uid="{28F3C2BC-8229-4FD1-9FEC-9D17D686E90B}"/>
    <cellStyle name="Excel Built-in Normal" xfId="2" xr:uid="{D9BAF44B-BF3F-46AF-8ADB-CB3A536F84A9}"/>
    <cellStyle name="Excel Built-in Percent" xfId="6" xr:uid="{B6F42A19-BA87-4B0A-84C2-ECF6A48748D2}"/>
    <cellStyle name="Heading" xfId="11" xr:uid="{A56AEAA2-BBBE-46A2-BCD3-C3C7FB4692D5}"/>
    <cellStyle name="Heading1" xfId="12" xr:uid="{857D019D-FCB1-4DA5-B2FF-849BB3DEC526}"/>
    <cellStyle name="Millares" xfId="126" builtinId="3"/>
    <cellStyle name="Millares [0] 2" xfId="13" xr:uid="{68EA49CE-681B-437F-B972-FA3FE905EC15}"/>
    <cellStyle name="Millares 10" xfId="14" xr:uid="{153FD451-01C9-425E-8CA7-36F683045794}"/>
    <cellStyle name="Millares 11" xfId="15" xr:uid="{0CEA0F22-F98B-4D2B-B19E-1EC7B2831756}"/>
    <cellStyle name="Millares 12" xfId="16" xr:uid="{D35237AD-E379-4B66-B81C-0AEB33188F1B}"/>
    <cellStyle name="Millares 13" xfId="17" xr:uid="{C21EAA9E-C85E-472E-8D8C-F9A9AA471E3E}"/>
    <cellStyle name="Millares 2" xfId="5" xr:uid="{3684DC21-7C76-4B20-8311-86A2DCA3B42B}"/>
    <cellStyle name="Millares 2 2" xfId="19" xr:uid="{E407F554-C3A8-4177-AB13-E413230A0090}"/>
    <cellStyle name="Millares 2 2 2" xfId="20" xr:uid="{233B947B-6941-49AB-ACEE-D01C5ED02BD4}"/>
    <cellStyle name="Millares 2 2 2 2" xfId="21" xr:uid="{29702AB5-71EC-4B18-9599-EB9C8FB7581F}"/>
    <cellStyle name="Millares 2 2 3" xfId="22" xr:uid="{868B6409-7B8A-46C6-81AF-69E1D8863F87}"/>
    <cellStyle name="Millares 2 3" xfId="23" xr:uid="{E0909D0A-EE32-480B-99F3-525E8042C7C9}"/>
    <cellStyle name="Millares 2 3 2" xfId="24" xr:uid="{D60E4930-A64B-412F-88D7-B41454642CE5}"/>
    <cellStyle name="Millares 2 3 2 2" xfId="25" xr:uid="{2F9EB2C8-BEEA-40C0-B96E-07CAD2477223}"/>
    <cellStyle name="Millares 2 3 3" xfId="26" xr:uid="{BB408B62-9603-4B03-B84C-D1155C8F4966}"/>
    <cellStyle name="Millares 2 4" xfId="27" xr:uid="{2FC95B20-E1D2-43B1-B8A8-C759AA6ECD1C}"/>
    <cellStyle name="Millares 2 4 2" xfId="28" xr:uid="{97B8096A-CAFA-4440-A4AE-F2AEC05A43CB}"/>
    <cellStyle name="Millares 2 5" xfId="29" xr:uid="{4C272693-FCBE-450F-A0B4-0BE6CDBABCBC}"/>
    <cellStyle name="Millares 2 6" xfId="18" xr:uid="{833652C9-17C3-440F-9140-E4839A9628CB}"/>
    <cellStyle name="Millares 3" xfId="30" xr:uid="{D4471D59-0D7B-40D2-AE2A-19108D1AA938}"/>
    <cellStyle name="Millares 3 2" xfId="31" xr:uid="{600BA57C-4FE6-4DEC-A840-562170469080}"/>
    <cellStyle name="Millares 3 2 2" xfId="32" xr:uid="{9C91BE31-063C-49DF-AF2F-66A8B45C43A1}"/>
    <cellStyle name="Millares 3 2 2 2" xfId="33" xr:uid="{DF02EB95-BE8B-441F-BCE1-3B469A945691}"/>
    <cellStyle name="Millares 3 2 2 2 2" xfId="34" xr:uid="{B2CFF150-F012-41CE-83B1-4CFF251F44B0}"/>
    <cellStyle name="Millares 3 2 2 2 2 2" xfId="35" xr:uid="{805E1D9F-C19F-49AD-BBAB-F10C1513414C}"/>
    <cellStyle name="Millares 3 2 2 2 3" xfId="36" xr:uid="{881F1689-0981-47E2-90FC-7773BE7B4612}"/>
    <cellStyle name="Millares 3 2 2 3" xfId="37" xr:uid="{DC6D9ED7-3155-4041-8730-EC024AD9B137}"/>
    <cellStyle name="Millares 3 2 2 3 2" xfId="38" xr:uid="{05CACD1A-64DB-4B50-BC69-4C86BC95524E}"/>
    <cellStyle name="Millares 3 2 2 4" xfId="39" xr:uid="{1F55C371-B536-48E0-914E-42EB6CAFC9F5}"/>
    <cellStyle name="Millares 3 2 3" xfId="40" xr:uid="{1B666409-50E4-4D82-92FA-84D5A37A942E}"/>
    <cellStyle name="Millares 3 2 3 2" xfId="41" xr:uid="{70D41669-19F5-4F2A-837F-050AE71833F9}"/>
    <cellStyle name="Millares 3 2 3 2 2" xfId="42" xr:uid="{B07FB9A0-EAF6-41CE-9637-21264AAD76EA}"/>
    <cellStyle name="Millares 3 2 3 3" xfId="43" xr:uid="{59C3FD68-0BA7-41D3-BBDB-69C179B6F73C}"/>
    <cellStyle name="Millares 3 2 4" xfId="44" xr:uid="{81C32E07-C8C2-49D0-A22A-C574302926EB}"/>
    <cellStyle name="Millares 3 2 4 2" xfId="45" xr:uid="{2FB2F809-614E-4A37-9ABB-2DF9612FA7FD}"/>
    <cellStyle name="Millares 3 2 5" xfId="46" xr:uid="{0554ACD4-87C3-4CEF-B3CF-707EB7EC6287}"/>
    <cellStyle name="Millares 3 3" xfId="47" xr:uid="{68A14F31-FA0B-4E98-BB50-BAB9B13EB91A}"/>
    <cellStyle name="Millares 3 3 2" xfId="48" xr:uid="{639F9C06-AF80-47AD-9669-296AF9975C03}"/>
    <cellStyle name="Millares 3 3 2 2" xfId="49" xr:uid="{9ED301CD-EBCE-4ADE-85EC-597E76A62D60}"/>
    <cellStyle name="Millares 3 3 2 2 2" xfId="50" xr:uid="{9D95B507-64B9-4BA4-B127-E721ED418B9E}"/>
    <cellStyle name="Millares 3 3 2 3" xfId="51" xr:uid="{023838E7-9D12-459D-82FE-C48EBD62A4AF}"/>
    <cellStyle name="Millares 3 3 3" xfId="52" xr:uid="{E4F87A7C-F10D-4EFD-A3DC-47CE435EBEBE}"/>
    <cellStyle name="Millares 3 3 3 2" xfId="53" xr:uid="{3AEABAF5-E4A9-444E-9BBB-D66DC672191F}"/>
    <cellStyle name="Millares 3 3 4" xfId="54" xr:uid="{263AC9E2-C130-425E-B156-8C3503DBF112}"/>
    <cellStyle name="Millares 3 4" xfId="55" xr:uid="{8FDEC89A-A2F6-46D3-A93E-ED4D24E80ECC}"/>
    <cellStyle name="Millares 3 4 2" xfId="56" xr:uid="{717666BD-DB76-4DA6-83D7-9ED99A0E6E78}"/>
    <cellStyle name="Millares 3 4 2 2" xfId="57" xr:uid="{CDE693E1-FE66-477A-BA11-3B24E4D1FFB8}"/>
    <cellStyle name="Millares 3 4 3" xfId="58" xr:uid="{0141E060-F3EB-445F-B846-7FE12C022A11}"/>
    <cellStyle name="Millares 3 5" xfId="59" xr:uid="{1C924390-59B6-48A4-9072-DA1B46FE21B2}"/>
    <cellStyle name="Millares 3 5 2" xfId="60" xr:uid="{C0C15B76-3BE6-4C3C-AB91-E168D6B729C9}"/>
    <cellStyle name="Millares 3 5 2 2" xfId="61" xr:uid="{7A7D58C2-9080-45BB-9EBC-FBC29BE3F5CB}"/>
    <cellStyle name="Millares 3 5 3" xfId="62" xr:uid="{0BBB7B3A-8D34-4B04-9269-F9CE19EE78CF}"/>
    <cellStyle name="Millares 3 6" xfId="63" xr:uid="{25170D4A-F12C-4AE0-8209-D743374487EC}"/>
    <cellStyle name="Millares 3 6 2" xfId="64" xr:uid="{AA475774-82FD-420B-BBFF-B241084FFB0F}"/>
    <cellStyle name="Millares 3 7" xfId="65" xr:uid="{83F7C052-5870-4E05-83D7-CBD6DEC20A2F}"/>
    <cellStyle name="Millares 4" xfId="66" xr:uid="{F1631DBD-1933-46E7-A215-0A5798278FA1}"/>
    <cellStyle name="Millares 5" xfId="67" xr:uid="{F071C4CD-3CE0-4292-985C-C904FA0B5216}"/>
    <cellStyle name="Millares 6" xfId="68" xr:uid="{85DC6213-39CC-4A55-AA6A-0C864AD66C6B}"/>
    <cellStyle name="Millares 7" xfId="69" xr:uid="{B9B84405-C17E-455D-AA0F-9EEDD4F1B371}"/>
    <cellStyle name="Millares 8" xfId="70" xr:uid="{83E40523-9F2B-40C7-86FF-80BE09C4BA03}"/>
    <cellStyle name="Millares 9" xfId="71" xr:uid="{CACA0E35-C5E7-49E1-B002-497CD5E616BD}"/>
    <cellStyle name="Moneda [0] 2" xfId="72" xr:uid="{AB37492E-646F-42C3-BE29-AA74E909458D}"/>
    <cellStyle name="Moneda [0] 2 2" xfId="73" xr:uid="{8C58A92F-FE4E-4C10-A42C-A9D267C9EE28}"/>
    <cellStyle name="Moneda [0] 2 2 2" xfId="74" xr:uid="{7B259F3D-A69B-413F-AB60-8F40E312BAE9}"/>
    <cellStyle name="Moneda [0] 2 2 2 2" xfId="75" xr:uid="{EE9FDB32-38AE-4A1A-A251-6A54CDAF1A1E}"/>
    <cellStyle name="Moneda [0] 2 2 2 2 2" xfId="76" xr:uid="{4D99339C-316C-47CB-B0E3-0DA29F4C7FC4}"/>
    <cellStyle name="Moneda [0] 2 2 2 3" xfId="77" xr:uid="{4CF69D9A-3736-4D86-8D0D-F17895DC996A}"/>
    <cellStyle name="Moneda [0] 2 2 3" xfId="78" xr:uid="{3D7A5127-C963-425E-A5AA-38147B8393FA}"/>
    <cellStyle name="Moneda [0] 2 2 3 2" xfId="79" xr:uid="{B2CCDE93-85D4-44D8-9ED2-EBE5349208EC}"/>
    <cellStyle name="Moneda [0] 2 2 4" xfId="80" xr:uid="{E442DD7E-BC70-4EA1-8454-A51498268377}"/>
    <cellStyle name="Moneda [0] 2 3" xfId="81" xr:uid="{EBA2E282-6A0E-4380-8DD0-C081048EECE4}"/>
    <cellStyle name="Moneda [0] 2 3 2" xfId="82" xr:uid="{C36C0F54-2AB0-4299-81B7-39FBFE580110}"/>
    <cellStyle name="Moneda [0] 2 3 2 2" xfId="83" xr:uid="{7F209AA3-14A2-42B5-81C6-A4CA3F5BC4E1}"/>
    <cellStyle name="Moneda [0] 2 3 3" xfId="84" xr:uid="{7BA3909E-1017-4280-885A-CDD392B9456B}"/>
    <cellStyle name="Moneda [0] 2 4" xfId="85" xr:uid="{462F9F5C-6710-40D0-BFDA-BEFE89CD38EF}"/>
    <cellStyle name="Moneda [0] 2 4 2" xfId="86" xr:uid="{A3E7976A-7CAE-432B-9A36-DD14C423AB8E}"/>
    <cellStyle name="Moneda [0] 2 5" xfId="87" xr:uid="{CAE30CBF-C98B-4066-B12A-C84E0FA19427}"/>
    <cellStyle name="Moneda [0] 3" xfId="88" xr:uid="{1B8D7FB6-7459-43B5-91C2-F2FED6FED845}"/>
    <cellStyle name="Moneda [0] 3 2" xfId="89" xr:uid="{39473732-BDC5-46E5-8D79-7A843C8E6DF2}"/>
    <cellStyle name="Moneda [0] 3 2 2" xfId="90" xr:uid="{AA331279-2617-433B-8CBE-3A164BBC84EB}"/>
    <cellStyle name="Moneda [0] 3 2 2 2" xfId="91" xr:uid="{B0D67519-C088-4EAA-B29C-1A087315DEC0}"/>
    <cellStyle name="Moneda [0] 3 2 3" xfId="92" xr:uid="{AD0AF906-8F97-443F-A502-60E5DD7CC460}"/>
    <cellStyle name="Moneda [0] 3 3" xfId="93" xr:uid="{49628625-CF29-4EFF-9AAA-7B6A8177BD79}"/>
    <cellStyle name="Moneda [0] 3 3 2" xfId="94" xr:uid="{AD0332E3-F9B1-49D9-9827-52E4098185DB}"/>
    <cellStyle name="Moneda [0] 3 4" xfId="95" xr:uid="{00F3868F-2F12-43E0-B446-4C061DA218D2}"/>
    <cellStyle name="Moneda [0] 4" xfId="96" xr:uid="{B5512997-DE00-448B-8985-D52564072882}"/>
    <cellStyle name="Moneda [0] 4 2" xfId="97" xr:uid="{CBA8C5A4-73F6-4D4A-A184-F97D4E87370D}"/>
    <cellStyle name="Moneda [0] 4 2 2" xfId="98" xr:uid="{50DF49E2-2FA5-4402-9716-51CE6F7E9D10}"/>
    <cellStyle name="Moneda [0] 4 3" xfId="99" xr:uid="{543EEFFF-35F5-4DAC-916F-C005040B8898}"/>
    <cellStyle name="Moneda [0] 5" xfId="100" xr:uid="{AEAEAA02-DE54-4C11-8E13-2B6736F22544}"/>
    <cellStyle name="Moneda [0] 5 2" xfId="101" xr:uid="{C5B4CEDA-F6E3-48A8-B0CE-7AAF01900E9D}"/>
    <cellStyle name="Moneda [0] 5 2 2" xfId="102" xr:uid="{5F988392-0695-4C76-97AB-78E297296D09}"/>
    <cellStyle name="Moneda [0] 5 3" xfId="103" xr:uid="{ADC3C1BE-F101-4688-B8A5-2C8C29E079B6}"/>
    <cellStyle name="Moneda 2" xfId="104" xr:uid="{194D2C1B-873B-4B92-A088-1B5E00313193}"/>
    <cellStyle name="Moneda 2 2" xfId="105" xr:uid="{7B3A2F0A-90ED-4265-9387-7C8663847BD2}"/>
    <cellStyle name="Moneda 2 2 2" xfId="106" xr:uid="{1AF22B1C-F63D-4457-95D2-A8EE8FFE9569}"/>
    <cellStyle name="Moneda 2 2 2 2" xfId="107" xr:uid="{16380515-EC8C-4559-A659-511FB6F622D1}"/>
    <cellStyle name="Moneda 2 2 3" xfId="108" xr:uid="{BB10B9FC-3A91-46E2-B896-E1F477FC625C}"/>
    <cellStyle name="Moneda 2 3" xfId="109" xr:uid="{36E47EFB-FD0D-481E-AFD7-D4CCB91FE3AA}"/>
    <cellStyle name="Moneda 2 3 2" xfId="110" xr:uid="{4A754624-9DA1-4CF8-8EBC-1F76D81C4680}"/>
    <cellStyle name="Moneda 2 4" xfId="111" xr:uid="{794200C7-B35E-4A30-8595-D24650CBBE60}"/>
    <cellStyle name="Moneda 3" xfId="112" xr:uid="{9499B836-5A1D-4C96-9423-5CDF9764FE9C}"/>
    <cellStyle name="Moneda 3 2" xfId="113" xr:uid="{11925E5C-2AC9-46F0-9731-C813ECEADD5E}"/>
    <cellStyle name="Moneda 3 2 2" xfId="114" xr:uid="{5E2A6C78-C038-47F0-8927-9F80724E0439}"/>
    <cellStyle name="Moneda 3 2 2 2" xfId="115" xr:uid="{9B7091B3-D000-480E-BB64-5466EFC82A15}"/>
    <cellStyle name="Moneda 3 2 3" xfId="116" xr:uid="{8B1560B2-0978-403F-86E2-EA00F3D7B486}"/>
    <cellStyle name="Moneda 3 3" xfId="117" xr:uid="{5922F756-BFA6-4326-8F2C-572C71FA75DD}"/>
    <cellStyle name="Moneda 3 3 2" xfId="118" xr:uid="{D75D9281-774D-44E8-862B-6D0E24497E80}"/>
    <cellStyle name="Moneda 3 4" xfId="119" xr:uid="{8C2ADBDD-FDAC-4D78-9679-74B165635CCC}"/>
    <cellStyle name="Moneda 4" xfId="8" xr:uid="{5C7E82CD-D581-494A-8BCF-344E5C2E2B74}"/>
    <cellStyle name="Normal" xfId="0" builtinId="0"/>
    <cellStyle name="Normal 2" xfId="3" xr:uid="{A7D50C10-32A6-4FFD-BFA1-1C59AF92982C}"/>
    <cellStyle name="Normal 2 2" xfId="120" xr:uid="{705904CA-1291-4576-9A1E-1F92D083F102}"/>
    <cellStyle name="Normal 3" xfId="124" xr:uid="{BE2DFDF0-A06E-4823-8044-ED3073FB506E}"/>
    <cellStyle name="Normal 4" xfId="125" xr:uid="{C15A6A7E-6216-4E08-B84C-B1C54556B1E6}"/>
    <cellStyle name="Porcentaje" xfId="1" builtinId="5"/>
    <cellStyle name="Porcentaje 2" xfId="4" xr:uid="{6123D0E6-9201-41D6-9939-B0699B7B4B08}"/>
    <cellStyle name="Porcentaje 2 2" xfId="121" xr:uid="{586522DF-D4D3-44B3-AC0A-DCA9BEAD8AAE}"/>
    <cellStyle name="Result" xfId="122" xr:uid="{4A923363-446A-4EF4-99F8-CB87242738C5}"/>
    <cellStyle name="Result2" xfId="123" xr:uid="{D0820611-3315-424D-9B62-5E8F29975D5D}"/>
  </cellStyles>
  <dxfs count="48">
    <dxf>
      <font>
        <b/>
        <i val="0"/>
        <color rgb="FFFF0000"/>
      </font>
    </dxf>
    <dxf>
      <font>
        <b/>
        <i val="0"/>
        <color rgb="FFFF0000"/>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3" formatCode="#,##0"/>
    </dxf>
    <dxf>
      <numFmt numFmtId="3" formatCode="#,##0"/>
    </dxf>
    <dxf>
      <numFmt numFmtId="14" formatCode="0.0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3" formatCode="0%"/>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numFmt numFmtId="27" formatCode="d/mm/yyyy\ h:mm"/>
    </dxf>
    <dxf>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alcChain" Target="calcChain.xml"/><Relationship Id="rId5" Type="http://schemas.openxmlformats.org/officeDocument/2006/relationships/pivotCacheDefinition" Target="pivotCache/pivotCacheDefinition1.xml"/><Relationship Id="rId15" Type="http://schemas.openxmlformats.org/officeDocument/2006/relationships/customXml" Target="../customXml/item4.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275394</xdr:colOff>
      <xdr:row>0</xdr:row>
      <xdr:rowOff>128426</xdr:rowOff>
    </xdr:from>
    <xdr:to>
      <xdr:col>7</xdr:col>
      <xdr:colOff>1944015</xdr:colOff>
      <xdr:row>2</xdr:row>
      <xdr:rowOff>270923</xdr:rowOff>
    </xdr:to>
    <xdr:pic>
      <xdr:nvPicPr>
        <xdr:cNvPr id="2" name="Imagen 1">
          <a:extLst>
            <a:ext uri="{FF2B5EF4-FFF2-40B4-BE49-F238E27FC236}">
              <a16:creationId xmlns:a16="http://schemas.microsoft.com/office/drawing/2014/main" id="{FC2083C3-6BC7-45BC-8E4A-E7E19DF7B3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01925" y="128426"/>
          <a:ext cx="4954746" cy="9759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275394</xdr:colOff>
      <xdr:row>0</xdr:row>
      <xdr:rowOff>92708</xdr:rowOff>
    </xdr:from>
    <xdr:to>
      <xdr:col>4</xdr:col>
      <xdr:colOff>1944015</xdr:colOff>
      <xdr:row>2</xdr:row>
      <xdr:rowOff>282830</xdr:rowOff>
    </xdr:to>
    <xdr:pic>
      <xdr:nvPicPr>
        <xdr:cNvPr id="2" name="Imagen 1">
          <a:extLst>
            <a:ext uri="{FF2B5EF4-FFF2-40B4-BE49-F238E27FC236}">
              <a16:creationId xmlns:a16="http://schemas.microsoft.com/office/drawing/2014/main" id="{6B820C68-2DE6-4E7B-98A7-3F30121B58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3544" y="92708"/>
          <a:ext cx="4954746" cy="97117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los M" refreshedDate="43861.755544907406" missingItemsLimit="0" createdVersion="6" refreshedVersion="6" minRefreshableVersion="3" recordCount="76" xr:uid="{BD5B0EE0-E637-4C11-9B89-7DD9A14FC756}">
  <cacheSource type="worksheet">
    <worksheetSource name="Tabla_kronos_MCSIG_PEI"/>
  </cacheSource>
  <cacheFields count="14">
    <cacheField name="DEP_NOMBRE" numFmtId="0">
      <sharedItems count="25">
        <s v="Despacho de la Dirección de Patrimonio y Memoria"/>
        <s v="Despacho de la Dirección de Artes"/>
        <s v="Despacho de la Dirección de Poblaciones_x000d__x000a_"/>
        <s v="Despacho del Viceministro de la Creatividad y la Economía Naranja"/>
        <s v="Oficina Asesora Jurídica"/>
        <s v="Despacho del Ministro"/>
        <s v="Despacho de la Dirección de Fomento Regional"/>
        <s v="Grupo de Emprendimiento Cultural_x000d__x000a_"/>
        <s v="Despacho de la Dirección de Cinematografía"/>
        <s v="Despacho de la Dirección de Comunicaciones"/>
        <s v="Sinfónica"/>
        <s v="Grupo del Teatro Colón "/>
        <s v="Biblioteca Nacional de Colombia_x000d__x000a_"/>
        <s v="Grupo de Politicas Culturales y Asuntos Internacionales"/>
        <s v="Grupo de Infraestructura Cultural_x000d__x000a_"/>
        <s v="Museo Nacional de Colombia_x000d__x000a_"/>
        <s v="Grupo Programa Nacional de Concertación_x000d__x000a_"/>
        <s v="Grupo Programa Nacional de Estímulos_x000d__x000a_"/>
        <s v="Oficina Asesora de Planeación"/>
        <s v="Oficina de Control Interno"/>
        <s v="Grupo de  Gestión de Sistemas  e Informática _x000d__x000a_"/>
        <s v="Grupo de Gestión Documental_x000d__x000a_"/>
        <s v="Grupo de Gestión Humana_x000d__x000a_"/>
        <s v="Grupo de Gestión Financiera y Contable_x000d__x000a_"/>
        <s v="Secretaría General "/>
      </sharedItems>
    </cacheField>
    <cacheField name="OBJ_ID" numFmtId="0">
      <sharedItems containsSemiMixedTypes="0" containsString="0" containsNumber="1" containsInteger="1" minValue="1" maxValue="8" count="8">
        <n v="1"/>
        <n v="2"/>
        <n v="3"/>
        <n v="4"/>
        <n v="5"/>
        <n v="6"/>
        <n v="7"/>
        <n v="8"/>
      </sharedItems>
    </cacheField>
    <cacheField name="OBJ_DESCRIPCION" numFmtId="0">
      <sharedItems count="8" longText="1">
        <s v="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
        <s v="Liderar la articulación entre los diferentes niveles de gobierno, los agentes del sector cultura y el sector privado para propiciar el acceso a la cultura, la innovación y el emprendimiento cultural desde nuestros territorios"/>
        <s v="Ampliar la oferta institucional que contribuya al cierre de brechas sociales, impulsando las manifestaciones artísticas y culturales, los talentos creativos, la innovación y el desarrollo de nuevos emprendimientos."/>
        <s v="Establecer alianzas estratégicas para la consecución de recursos que apoyen el desarrollo de procesos culturales."/>
        <s v="Generar y consolidar espacios que faciliten entornos apropiados para el desarrollo de los procesos y proyectos artísticos y culturales"/>
        <s v="Implementar acciones de protección, reconocimiento y salvaguarda del patrimonio cultural Colombiano para preservar e impulsar nuestra identidad nacional, desde los territorios"/>
        <s v="Impulsar procesos creativos culturales que generen valor social agregado y fortalezcan la identidad y memoria cultural, desde los territorios"/>
        <s v="Fortalecer la capacidad de gestión y desempeño institucional y la mejora continua de los procesos, basada en  la gestión de los riesgos,  el manejo de la  información y la evaluación para la toma de decisiones."/>
      </sharedItems>
    </cacheField>
    <cacheField name="EST_ID" numFmtId="0">
      <sharedItems containsSemiMixedTypes="0" containsString="0" containsNumber="1" containsInteger="1" minValue="31" maxValue="77" count="33">
        <n v="32"/>
        <n v="31"/>
        <n v="33"/>
        <n v="48"/>
        <n v="47"/>
        <n v="51"/>
        <n v="49"/>
        <n v="50"/>
        <n v="53"/>
        <n v="55"/>
        <n v="54"/>
        <n v="52"/>
        <n v="56"/>
        <n v="57"/>
        <n v="60"/>
        <n v="58"/>
        <n v="62"/>
        <n v="64"/>
        <n v="67"/>
        <n v="61"/>
        <n v="63"/>
        <n v="68"/>
        <n v="65"/>
        <n v="66"/>
        <n v="71"/>
        <n v="70"/>
        <n v="72"/>
        <n v="75"/>
        <n v="77"/>
        <n v="76"/>
        <n v="73"/>
        <n v="74"/>
        <n v="69"/>
      </sharedItems>
    </cacheField>
    <cacheField name="EST_DESCRIPCION" numFmtId="0">
      <sharedItems count="33">
        <s v="Formulación e implementación de Políticas Públicas del ámbito cultural con enfoque poblacional y territorial "/>
        <s v="Formulación, desarrollo y actualización del marco normativo del sector cultura"/>
        <s v="Levantamiento y acceso de información del sector cultura"/>
        <s v="Coordinación y seguimiento a las intervenciones en los territorios a partir de las necesidades priorizadas por estos en el marco de las diferentes interacciones en las regiones "/>
        <s v="Fortalecimiento de la gestión cultural en los territorios"/>
        <s v="Fortalecimiento de los procesos de reparación colectiva de las comunidades con enfoque diferencial"/>
        <s v="Fortalecimiento del emprendimiento cultural en los territorios "/>
        <s v="Promoción de un entorno institucional para el desarrollo y la consolidación de la ciudadanía creativa y la economía naranja_x000d__x000a__x000d__x000a_"/>
        <s v="Formación para las artes, la cultura y la economía creativa"/>
        <s v="Impulso de la difusión y el conocimiento de las expresiones artísticas y culturales"/>
        <s v="Impulso del consumo nacional de bienes y servicios artísticos y culturales"/>
        <s v="Promoción de hábitos de lectura en la población Colombiana con enfasis en la primera infancia, infancia, adolescencia y familias"/>
        <s v="Diseño y puesta en marcha modelos de financiación para la cultura._x000d__x000a_"/>
        <s v="Promoción de la gestión de recursos para el desarrollo de los procesos artísticos culturales_x000d__x000a_"/>
        <s v="Diseño e eimplementación de circuitos regionales para la movilidad de los procesos y practicas artísticas y culturales en articulación con las infraestructuras y los programas existentes en el territorio."/>
        <s v="Estructuración, construcción, adecuación y/o dotación de espacios para el desarrollo de las expresiones y manifestaciones culturales y artísticas propias de los territorios."/>
        <s v="Fortalecimiento de la función social del patrimonio cultural con enfoque de promoción de las identidades culturales desde los territorios - Memoria de los Territorios"/>
        <s v="Garantia de la preservación del patrimonio material representado en las colecciones de los Museos del Ministerio de  Cultura"/>
        <s v="Particpación en la formulación y ejecución de los de los planes  conmemorativos al Bicentenario 1819-1823. con enfoque territorial"/>
        <s v="Transmisión y conservación de los oficios de las artes y el patrimonio cultural para el desarrollo social de los territorios- Memoria en las manos"/>
        <s v="Vincular la conservación, protección,  recuperación y nuevas dinámicas  del patrimonio material (mueble e inmueble)  a los procesos productivos propios de los territorios - Memoria Construida"/>
        <s v="Fortalecimiento de espacios itinerantes y no convencionales, para extender la oferta de bienes y servicios culturales._x000d__x000a_"/>
        <s v="Fortalecimiento del Programa Nacional de Concertación Cultural - PNCC y el Programa Nacional de Estimulos -  PNE."/>
        <s v="Generación de “valor agregado naranja” en el sector productivo a partir del patrimonio cultural."/>
        <s v="Articulación y mejoramiento del Sistema Integrado de Gestión Institucional"/>
        <s v="Aseguramiento y fortalecimiento del Modelo Integrado de Planeación y Gestión en el Ministerio de Cultura"/>
        <s v="Fortalecemiento del sistema de control interno y la lucha contra la corrupción"/>
        <s v="Fortalecimiento de  las TICs y los canales de comunicación."/>
        <s v="Fortalecimiento de la gestión jurídica de la entidad"/>
        <s v="Fortalecimiento de la implementación de los instrumentos archivísticos para facilitar su utilización y garantizar su conservación y preservación a largo plazo."/>
        <s v="Fortalecimiento de las estrategias de transparencia, participación y servicio al ciudadano"/>
        <s v="Fortalecimiento de las políticas de gestión del Talento Humano"/>
        <s v="Promoción de una gerencia efectiva de los recursos físicos y financieros"/>
      </sharedItems>
    </cacheField>
    <cacheField name="SIN_ID" numFmtId="0">
      <sharedItems containsSemiMixedTypes="0" containsString="0" containsNumber="1" containsInteger="1" minValue="221" maxValue="310" count="76">
        <n v="223"/>
        <n v="224"/>
        <n v="225"/>
        <n v="226"/>
        <n v="227"/>
        <n v="221"/>
        <n v="222"/>
        <n v="304"/>
        <n v="228"/>
        <n v="232"/>
        <n v="229"/>
        <n v="230"/>
        <n v="231"/>
        <n v="237"/>
        <n v="233"/>
        <n v="234"/>
        <n v="289"/>
        <n v="235"/>
        <n v="236"/>
        <n v="243"/>
        <n v="244"/>
        <n v="245"/>
        <n v="246"/>
        <n v="247"/>
        <n v="307"/>
        <n v="249"/>
        <n v="250"/>
        <n v="251"/>
        <n v="248"/>
        <n v="238"/>
        <n v="239"/>
        <n v="240"/>
        <n v="241"/>
        <n v="242"/>
        <n v="252"/>
        <n v="253"/>
        <n v="254"/>
        <n v="259"/>
        <n v="290"/>
        <n v="309"/>
        <n v="255"/>
        <n v="256"/>
        <n v="257"/>
        <n v="308"/>
        <n v="262"/>
        <n v="263"/>
        <n v="264"/>
        <n v="267"/>
        <n v="297"/>
        <n v="310"/>
        <n v="260"/>
        <n v="261"/>
        <n v="265"/>
        <n v="266"/>
        <n v="275"/>
        <n v="276"/>
        <n v="268"/>
        <n v="269"/>
        <n v="270"/>
        <n v="271"/>
        <n v="272"/>
        <n v="273"/>
        <n v="274"/>
        <n v="306"/>
        <n v="281"/>
        <n v="283"/>
        <n v="282"/>
        <n v="286"/>
        <n v="288"/>
        <n v="287"/>
        <n v="280"/>
        <n v="284"/>
        <n v="285"/>
        <n v="277"/>
        <n v="278"/>
        <n v="279"/>
      </sharedItems>
    </cacheField>
    <cacheField name="SIN_NOMBRE" numFmtId="0">
      <sharedItems count="76">
        <s v="Territorios con política de turismo cultural implementada"/>
        <s v="Pilotos de PCI en contextos Urbanos PCIU implementados"/>
        <s v="Política de formación artística y cultural diseñada"/>
        <s v="Plan Decenal de Lenguas Nativas concertado e implementado  "/>
        <s v="Documentos de Políticas Públicas para el fortalecimiento de la Economia Naranja formulados_x000d__x000a_"/>
        <s v="Proyecto de modificación de la Ley de Cultura presentado al Congreso "/>
        <s v="Iniciativas legislativas presentadas ante el Congreso que inciden en el sector cultura, conceptualizadas"/>
        <s v="Marco normativo generado para el desarrollo de la economia naranja"/>
        <s v="Subsectores de la Cuenta Satélite de Cultura medidos "/>
        <s v="Cumplimiento de compromisos en territorios priorizados "/>
        <s v="Entidades territoriales asesoradas en la estrategia de Fomento a la Gestión Cultural "/>
        <s v="Creadores y gestores culturales vinculados a los Beneficios Económicos Periódicos - BEPS"/>
        <s v="Entidades territoriales que incluyen el componente cultural en sus planes de desarrollo"/>
        <s v="Medidas de reparación atendidas"/>
        <s v="Municipios acompañados en el desarrollo de estrategias de Nodos de Emprendimiento Cultural"/>
        <s v="Colectivos de mujeres atendidos con fortalecimiento de sus habilidades y capacidades de gestión."/>
        <s v="Pilotos con el programa &quot;mujeres afro narran su territorio implementados&quot; (componente emprendimiento)."/>
        <s v="Agendas creativas regionales implementadas _x000d__x000a_"/>
        <s v="Áreas de Desarrollo Naranja (ADN) implementadas"/>
        <s v="Cualificaciones del sector según el mapa ocupacional y los segmentos del campo cultural elaboradas._x000d__x000a_"/>
        <s v="Personas beneficiadas por programas de formación artística y cultural"/>
        <s v="Niños y jóvenes beneficiados por programas y procesos artísticos y culturales "/>
        <s v="Municipios acompañados en el desarrollo de estrategias de circulación y formación de públicos, para el cine colombiano. "/>
        <s v="Colectivos de comunicación fortalecidos en narrativas, creación y comunicación"/>
        <s v="Pilotos con el programa &quot;mujeres afro narran su territorio implementados&quot;. (componente creación)"/>
        <s v="Nuevos contenidos visuales, sonoros y convergentes de comunicación cultural creados"/>
        <s v="Conciertos realizados para acercar al público a la experiencia de la musica sinfónica."/>
        <s v="Funciones de obras artisticas y culturales realizadas en sala del Teatro Colón "/>
        <s v="Visitas de usuarios a los contenidos de la plataforma Retina Latina registradas"/>
        <s v="Promedio de libros leídos por la población colombiana entre 5 y 11 años (ECC)"/>
        <s v="Promedio de libros leídos por la población colombiana, de 12 años o más  (ECC)"/>
        <s v="Libros digitales dispuestos al público por la Biblioteca Nacional de Colombia"/>
        <s v="Usuarios registrados en las plataformas Maguaré y MaguaRED"/>
        <s v="Entidades territoriales con asesoría y acompañamiento técnico para el fortalecimiento de las redes y/o bibliotecas públicas  de su región."/>
        <s v="Instrumentos de Financiación diseñados y puestos en marcha (FIDETER, FNG, Aldea)"/>
        <s v="Valor de los recursos técnicos y/o financieros gestionados a través de procesos de cooperación."/>
        <s v="Proyectos aprobados en el Sistema General de Regalías para el sector Cultura "/>
        <s v="Circuitos regionales para la movilidad de los procesos y prácticas artísticas y culturales, diseñados y en funcionamiento"/>
        <s v="Circuitos nacionales e internacionales de las narradoras afros y sus obras_x000d__x000a_"/>
        <s v="Obras artísticas creadas y exhibidas en los salones nacionales y regionales de artistas  "/>
        <s v="Infraestructuras culturales Construidas, adecuadas y dotadas,_x000d__x000a_"/>
        <s v="Diseño del museo de la diversidad étnica y cultural_x000d__x000a_"/>
        <s v="Espacios físicos adecuados y/o mantenidos para el desarrollo de las funciones museológicas"/>
        <s v="Museo narrativo para las mujeres afro que narran su territorio"/>
        <s v="Manifestaciones inscritos en la Lista Representativa de Patrimonio Cultural Inmaterial de la Humanidad y la Lista de Patrimonio Mundial de la UNESCO_x000a_"/>
        <s v="Elementos inscritos en las Listas Representativas de Patrimonio Cultural Inmaterial y de Bienes de Interés Cultural de la Nación."/>
        <s v="Regiones PDET con el programa de Expedición Sensorial Implementado._x000d__x000a_"/>
        <s v="Planes de conservación de colecciones ejecutados"/>
        <s v="Planes formulados y en ejecución"/>
        <s v="Ejemplares de la colección &quot;Historias de la Historia de Colombia&quot; que hacen parte de la Serie Leer es mi cuento entregados"/>
        <s v="Escuelas Taller de Colombia creadas"/>
        <s v="Talleres Escuela creadas"/>
        <s v="Bienes de interés cultural del ámbito nacional que cuentan con Planes Especiales de Manejo y Protección PEMP_x000d__x000a_"/>
        <s v="Bienes de interés cultural del ámbito nacional intervenidos_x000d__x000a_"/>
        <s v="Bibliotecas públicas de la RNBP que implementan el Programa de Bibliotecas Itinerantes. "/>
        <s v="Exposiciones de colecciones itinerantes realizadas_x000d__x000a_"/>
        <s v="Proyectos artísticos y culturales financiados a través del Programa Nacional de Concertación Cultural"/>
        <s v="Proyectos apoyados por el PNCC priorizados con seguimiento "/>
        <s v="Estímulos otorgados a proyectos artísticos y culturales"/>
        <s v="Estímulos otorgados por el PNE, priorizados con seguimiento "/>
        <s v="Escuela Taller Naranja creada"/>
        <s v="Unidades de negocio bajo el modelo de la Diáspora Africana en Colombia apoyadas"/>
        <s v="Emprendedores o empresas de las agendas creativas regionales fortalecidas con asistencia técnica_x000d__x000a_"/>
        <s v="Empresas que acceden al sistema de beneficios tributarios_x000d__x000a_"/>
        <s v="Nivel de integración de los subsistemas en el Sistema Integrado de Gestión Institucional"/>
        <s v="Nivel de implementación de las dimensiones del Modelo Integrado de Planeación y Gestión._x000d__x000a_"/>
        <s v="Cumplimiento del Programa Anual de Auditorias Internas."/>
        <s v="Capacidad en la prestación de servicios de tecnología"/>
        <s v="Porcentaje de fallos a favor de procesos judiciales en donde participe la entidad"/>
        <s v="Instrumentos archivísticos implementados en el Ministerio de Cultura"/>
        <s v="Seguimiento y monitoreo del Plan Anticorrupción y Atención al Ciudadano. _x000d__x000a_"/>
        <s v="Nivel de ejecución del Plan Institucional de Capacitaciones_x000d__x000a_"/>
        <s v="Nivel de satisfacción de las capacitaciones realizadas"/>
        <s v="Porcentaje de ejecución presupuestal"/>
        <s v="Seguimiento del Plan Estratégico Institucional_x000d__x000a_"/>
        <s v="Porcentaje de reducción de gastos de logística, tiquetes, viáticos y publicidad (austeridad de gasto)"/>
      </sharedItems>
    </cacheField>
    <cacheField name="SIP_CANTIDAD" numFmtId="3">
      <sharedItems containsSemiMixedTypes="0" containsString="0" containsNumber="1" minValue="0" maxValue="10000000000"/>
    </cacheField>
    <cacheField name="SIU_NUMBRE" numFmtId="0">
      <sharedItems/>
    </cacheField>
    <cacheField name="SIA_CANTIDAD" numFmtId="3">
      <sharedItems containsString="0" containsBlank="1" containsNumber="1" minValue="0" maxValue="11359904293"/>
    </cacheField>
    <cacheField name="SIA_OBSERVACIONES" numFmtId="0">
      <sharedItems containsBlank="1" longText="1"/>
    </cacheField>
    <cacheField name="SIA_FECHA" numFmtId="22">
      <sharedItems containsNonDate="0" containsDate="1" containsString="0" containsBlank="1" minDate="2019-07-08T11:35:06" maxDate="2019-12-31T18:38:12"/>
    </cacheField>
    <cacheField name="% Avance TOTAL" numFmtId="9">
      <sharedItems containsMixedTypes="1" containsNumber="1" minValue="0" maxValue="7.46" count="29">
        <s v="Meta sin Valor"/>
        <n v="1.4"/>
        <n v="1"/>
        <n v="4"/>
        <n v="0"/>
        <n v="2.9627507163323781"/>
        <n v="0.56000000000000005"/>
        <n v="1.0625"/>
        <n v="1.25"/>
        <n v="2.3333333333333335"/>
        <n v="1.0971536109150788"/>
        <n v="1.0640714350549152"/>
        <n v="1.024"/>
        <n v="1.3"/>
        <n v="1.1434782608695653"/>
        <n v="1.1055155000000001"/>
        <n v="2.2667173333333333"/>
        <n v="0.66666666666666663"/>
        <n v="1.1359904293"/>
        <n v="1.2285714285714286"/>
        <n v="0.92596401028277631"/>
        <n v="1.02"/>
        <n v="7.46"/>
        <n v="0.99"/>
        <n v="1.1494871794871795"/>
        <n v="1.0444444444444445"/>
        <n v="1.175"/>
        <n v="1.0572687224669604"/>
        <n v="0.9"/>
      </sharedItems>
    </cacheField>
    <cacheField name="PND" numFmtId="0">
      <sharedItems count="2">
        <s v="-"/>
        <s v="X"/>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6">
  <r>
    <x v="0"/>
    <x v="0"/>
    <x v="0"/>
    <x v="0"/>
    <x v="0"/>
    <x v="0"/>
    <x v="0"/>
    <n v="0"/>
    <s v="Número"/>
    <n v="0"/>
    <s v="A Dic  La dirección de patrimonio finalizó el proceso de validación de los lineamientos de la política de turismo cultural realizado durante el 2do semestre de 2019. _x000d__x000a_El evento de turismo culturalse reqalizo  conjuntamente con el Viceministerio de turismo  el 13,14 y 15 de noviembre en la ciudad de Popayán._x000d__x000a_"/>
    <d v="2019-12-31T15:35:15"/>
    <x v="0"/>
    <x v="0"/>
  </r>
  <r>
    <x v="0"/>
    <x v="0"/>
    <x v="0"/>
    <x v="0"/>
    <x v="0"/>
    <x v="1"/>
    <x v="1"/>
    <n v="0"/>
    <s v="Número"/>
    <n v="0"/>
    <s v="Se han desarrollado 7 pilotajes de la caja de herramientas con comunidades en 7 ciudades diferentes del país esto ha permitido que las comunidades cuentan con nuevos insumos de conocimientos y de planificación del patrimonio cultural inmaterial en contextos urbanos de forma participativa._x000d__x000a_Además, a través de las &quot;Becas para la implementación de la metodología de patrimonio cultural inmaterial en contextos urbanos&quot;, comunidades de Bogotá, Neiva y Montería tendrán la oportunidad de implementar la caja de herramientas en el marco del fortalecimiento de sus propias estrategias de salvaguardia. "/>
    <d v="2019-12-31T15:36:37"/>
    <x v="0"/>
    <x v="0"/>
  </r>
  <r>
    <x v="1"/>
    <x v="0"/>
    <x v="0"/>
    <x v="0"/>
    <x v="0"/>
    <x v="2"/>
    <x v="2"/>
    <n v="0"/>
    <s v="Número"/>
    <n v="0"/>
    <s v="Se elaboró el borrador del documento  de propuesta para el diseño de política. Está en proceso de revisión para presentación a la Dirección. Se está ajustando lo referente a Presupuesto estimado. "/>
    <d v="2019-09-30T12:04:16"/>
    <x v="0"/>
    <x v="0"/>
  </r>
  <r>
    <x v="2"/>
    <x v="0"/>
    <x v="0"/>
    <x v="0"/>
    <x v="0"/>
    <x v="3"/>
    <x v="3"/>
    <n v="25"/>
    <s v="Número"/>
    <n v="35"/>
    <s v="Para el 2019 se establece una meta del 50% considerando que se desarrollará el proceso de dialogo cultural con los representantes de la MPC,  para la vigencia 2020 se tiene previsto iniciar el proceso de dialogo cultural con los representantes de las lenguas criollas. El cumplimiento del proceso de concertación y protocolización con Pueblos Indígenas corresponde al 75% y Lenguas criollas al 25%, como resultado una meta del 100%_x000d__x000a_Hito 1: Desarrollo de mesa de concertación con los representantes de los Pueblos indígenas. 20%: Se convocó al desarrollo de una sesión de la Mesa Permanente de Concertación, el 3, 4 y 5 de junio, con la participación de representantes de la ONIC, OPIAC, CIT, Gobierno Mayor, AICO, Delegado de Congresistas Indígenas, MinCultura, Mintic, Mineducación, Instituto Caro y Cuervo, Defensoría del Pueblo, Procuraduría General de la Nación, así como la secretaria técnica de Pueblos Indígenas de Colombia y Mininterior._x000d__x000a_Se acordó que el Ministerio de Cultura apoyará a ONIC, AICO y Gobierno Mayor para la retroalimentación del Plan Decenal de Lenguas dentro de los territorios. Contratación de un experto lingüista indígena para la CIT_x000d__x000a_hito 2: Desarrollo de convenios para proceso de retroalimentación del Plan Decenal de Lenguas con las comunidades indígenas. 15%: A fecha de corte ya se encuentran suscritos los convenios con Gobierno Mayor por $38.000.000, ONIC por $141.360.656 y AICO por $62.740.000, para realizar un evento con representantes de los pueblos indígenas y organizaciones filiales, en los cuales se desarrollarán espacios de diálogo cultural con el fin de retroalimentar el documento del Plan Decenal de Lenguas Nativas. Sistematización de la experiencia y aportes del encuentro nacional de los Pueblos y Organizaciones Indígenas sobre el Plan Decenal de Lenguas Nativas._x000d__x000a_Hito 3: Documento final con retroalimentación y observaciones al Plan Decenal de Lenguas. 15%: El cumplimiento de este hito se tiene previsto para el mes de diciembre."/>
    <d v="2019-09-30T18:04:04"/>
    <x v="1"/>
    <x v="0"/>
  </r>
  <r>
    <x v="3"/>
    <x v="0"/>
    <x v="0"/>
    <x v="0"/>
    <x v="0"/>
    <x v="4"/>
    <x v="4"/>
    <n v="1"/>
    <s v="Número"/>
    <n v="1"/>
    <s v="Se cuenta con los siguientes documentos realizados en la vigencia 2019:_x000d__x000a__x000d__x000a_a) Documento de bases conceptuales de economía naranja._x000d__x000a_b) Documento de estrategias de economía naranja._x000d__x000a__x000d__x000a_Que constituyen en unidad el primer documento de política de Economía Naranja realizado por el Viceministerio de la Creatividad y la Economía Naranja y aprobado por el Consejo de Economía Naranja el 16-12-2019._x000d__x000a_"/>
    <d v="2019-12-31T15:26:26"/>
    <x v="2"/>
    <x v="0"/>
  </r>
  <r>
    <x v="4"/>
    <x v="0"/>
    <x v="0"/>
    <x v="1"/>
    <x v="1"/>
    <x v="5"/>
    <x v="5"/>
    <n v="0"/>
    <s v="Número"/>
    <n v="0"/>
    <s v="Se ha iniciado el acercamiento con el área de agenda legislativa y  en el  marco del Plan Nacional de Desarrollo se modificó el artículo 10 de la Ley 397 de 1997._x000d__x000a_Por otro lado, de conformidad con el Decreto 2120 de 2018 una de las actividades establecidas en cabeza de esta oficina se encuentra la aplicación del régimen sancionatorio establecido en el artículo 15 de la Ley 397 de 1997 modificado por el artículo 10 de la Ley 1185 de 2008, y se identificó una falencia normativa en las disposicones que generan tropiezos en la gestión de la protección del patrimonio cultural, para este efecto, se ha realizado la contratación del abogado Alejandro Badillo del contrato No. 3216/19 con el objeto “Prestar servicios profesionales para acompañar la gestión de las actividades propias de la Oficina Jurídica, en especial, las relacionadas con la agenda regulatoria de la Entidad.”, donde dentro de sus obligaciones especiales se encuentran: Preparar proyectos de ley, decretos, resoluciones, y demás actos administrativos  sometidos a su consideración.&quot;_x000d__x000a__x000d__x000a_Esta contratación se realiza con el fin de dar cumplimiento al plan estratégico institucional a cargo de esta Oficina planteada para el cuatrienio"/>
    <d v="2019-12-27T10:26:42"/>
    <x v="0"/>
    <x v="0"/>
  </r>
  <r>
    <x v="4"/>
    <x v="0"/>
    <x v="0"/>
    <x v="1"/>
    <x v="1"/>
    <x v="6"/>
    <x v="6"/>
    <n v="25"/>
    <s v="Número"/>
    <n v="25"/>
    <s v="Se conceptualizaron 22 proyectos, superando con creces la meta de 15 para el año 2019._x000d__x000a__x000d__x000a__x000d__x000a_"/>
    <d v="2019-12-31T10:36:12"/>
    <x v="2"/>
    <x v="0"/>
  </r>
  <r>
    <x v="3"/>
    <x v="0"/>
    <x v="0"/>
    <x v="1"/>
    <x v="1"/>
    <x v="7"/>
    <x v="7"/>
    <n v="3"/>
    <s v="Número"/>
    <n v="3"/>
    <s v="Durante el desarrollo de la vigencia 2019 se llevó a cabo la generación y fortalecimiento de un marco normativo público que propendió por el desarrollo de la economía naranja en el país destacando principalmente la ley 1943 de 2019 “ley de Financiamiento”, que luego se remplazaría por la ley 2010 de 2019 de la Nueva Reforma Tributaria; así mismo, se creó la ley 1955 de 2019 por el cual se expide el Plan Nacional de Desarrollo 2018-2022. “Pacto por Colombia, Pacto por la Equidad” y finalmente, se expidió la Resolución 1933 por la cual se establecen los requisitos del Ministerio de Cultura para la viabilidad técnica y financiera de la pertinencia cultural en los proyectos de infraestructura cultural y para las industrias culturales a ser financiados mediante la línea de redescuento con tasa compensada de la Financiera del Desarrollo Territorial S.A. FINDETER y los mecanismos para hacer su seguimiento."/>
    <d v="2019-12-31T15:23:22"/>
    <x v="2"/>
    <x v="0"/>
  </r>
  <r>
    <x v="3"/>
    <x v="0"/>
    <x v="0"/>
    <x v="2"/>
    <x v="2"/>
    <x v="8"/>
    <x v="8"/>
    <n v="1"/>
    <s v="Número"/>
    <n v="4"/>
    <s v="Con la ampliación de 10 a 14 subsectores de la Economía Naranja se complementó la medición de la CSCEN, agregando sectores como Diseño, Joyas y Bisutería, Publicidad y Edición de Software. La Cuenta se publicó en el mes de septiembre y su crecimiento en lo proyectado frente a la meta establecida, corresponde principalmente a la inclusión de 34 CIUUs totales y 67 CIUUs parciales en la metodología de cálculo de la participación de la economía naranja en el valor agregado nacional._x000d__x000a__x000d__x000a_Por la solicitud realizada por parte del DNP y la Presidencia de la República frente al replantamiento de la formulación de la línea base del indicador transformacional del sector cultura, se añadieron nuevos sectores a la metodología de cálculo de la línea base, razón por la cual se ampliaron los subsectores de medición a 13 para la línea base y se amplió en 1 subsector adicional para la medición respecto al año 2019."/>
    <d v="2019-12-31T15:27:21"/>
    <x v="3"/>
    <x v="0"/>
  </r>
  <r>
    <x v="5"/>
    <x v="1"/>
    <x v="1"/>
    <x v="3"/>
    <x v="3"/>
    <x v="9"/>
    <x v="9"/>
    <n v="33"/>
    <s v="Número"/>
    <m/>
    <m/>
    <m/>
    <x v="4"/>
    <x v="0"/>
  </r>
  <r>
    <x v="6"/>
    <x v="1"/>
    <x v="1"/>
    <x v="4"/>
    <x v="4"/>
    <x v="10"/>
    <x v="10"/>
    <n v="93"/>
    <s v="Porcentaje"/>
    <n v="93"/>
    <s v="Los asesores de la Dirección de Fomento Regional  visitó en total 1000 municipios, 31 ciudades capitales y 32 departamentos para realizar acompañamiento y asistencia técnica a la institucionalidad cultural, los creadores y gestores culturales y los consejos de cultura en temas relacionados con procesos de planeación, formulación de proyectos, fuentes de financiación y participación ciudadana. En total se han visitado 1063 de 1134 departamentos y municipios del país para un avance del 93%"/>
    <d v="2019-10-31T13:11:11"/>
    <x v="2"/>
    <x v="0"/>
  </r>
  <r>
    <x v="6"/>
    <x v="1"/>
    <x v="1"/>
    <x v="4"/>
    <x v="4"/>
    <x v="11"/>
    <x v="11"/>
    <n v="1047"/>
    <s v="Número"/>
    <n v="3102"/>
    <s v="246 municipios han girado a Colpensiones la suma de $75.930 millones para asignar a 3.102 creadores y gestores culturales los beneficios de anualidad vitalicia (2.717) y financiación de aportes al Servicio Social Complementario de BEPS (385)."/>
    <d v="2019-12-31T13:11:48"/>
    <x v="5"/>
    <x v="0"/>
  </r>
  <r>
    <x v="6"/>
    <x v="1"/>
    <x v="1"/>
    <x v="4"/>
    <x v="4"/>
    <x v="12"/>
    <x v="12"/>
    <n v="0"/>
    <s v="Número"/>
    <n v="0"/>
    <s v="El resultado de este indicador se analizará en el 2020, cuando los nuevos Alcaldes y Gobernadores incluyan en su Plan de Desarrollo el componente cultural. En esta vigencia, la Dirección de Fomento Regional se encuentra adelantando una metodología denominada Los Acuerdos sociales por la cultura, como un ejercicio de participación que convoca a la ciudadanía y a los aspirantes a las alcaldías acordar acciones estratégicas que favorezcan el acceso de la comunidad a bienes y servicios culturales. Se convierten en un primer paso del proceso de planeación participativa, para la construcción del componente cultural de los futuros planes de desarrollo territoriales."/>
    <d v="2019-10-31T13:12:49"/>
    <x v="0"/>
    <x v="0"/>
  </r>
  <r>
    <x v="2"/>
    <x v="1"/>
    <x v="1"/>
    <x v="5"/>
    <x v="5"/>
    <x v="13"/>
    <x v="13"/>
    <n v="100"/>
    <s v="Porcentaje"/>
    <n v="56"/>
    <s v="Se han suscrito los convenios de asociación: ASOCIACION CONSEJO DE AUTORIDADES DEL PUEBLO WOUNAAN DE COLOMBIA WOUNDEKO por $45.000.000, ONIC por $208.000.000, Consejo Comunitario de Curbaradó por $50.000.000, Resguardo Indígena San Lorenzo por $50.000.000, Consejo Comunitario de Jiguamiando por $30.000.000, Corporación Clepsidra tendiente al cumplimiento de lo ordenado en la Sentencia de Restitución de Tierras 007 de 2014 por $40.000.0000 y Consejo Comunitario de Yurumangui por $65.000.000. De los convenios pendientes, uno se encuentra en proceso de firmas en secretaria general (Consejo Comunitario renacer Negro por $60.040.000) y plan de reparacion colectiva de Bojayá se encuentra en proceso de elaboración del CDP por $50.000.000 el cual requiere documentación soporte. De 9 convenios proyectados se han logrado suscribir 7 lo cual da como resultado de avance en el hito 1 del 39% sobre el 50%. _x000d__x000a_Avance hito 2 Realizar la supervisión de los avances de las acciones establecidas en el convenio, a través de la revisión de informes presentadas por las organizaciones (25%): Realizar la supervisión de los avances de las acciones establecidas en el convenio, a través de la revisión de informes presentadas por las organizaciones (25%). A fecha de corte se ha avanzado en acciones con los siguientes convenios: ASOCIACION CONSEJO DE AUTORIDADES DEL PUEBLO WOUNAAN DE COLOMBIA WOUNDEKO,  ONIC, Consejo Comunitario de Curbaradó, resguardo indígena San Lorenzo, Consejo Comunitario de Jiguamiando y Corporación Clepsidra, es decir que 6 convenios ya tienen acciones adelantadas a la fecha de corte, adicionalmente el consejo comunitario Yurumangui iniciará acciones en el mes de octubre. Estos avances de acciones de los convenios representan un 17% de avance sobre el 25% del hito._x000d__x000a_Avance hito 3:  Gestionar la liquidación de convenios (25%): Este hito está proyectado para cumplirse en el mes de diciembre."/>
    <d v="2019-09-30T18:07:13"/>
    <x v="6"/>
    <x v="0"/>
  </r>
  <r>
    <x v="7"/>
    <x v="1"/>
    <x v="1"/>
    <x v="6"/>
    <x v="6"/>
    <x v="14"/>
    <x v="14"/>
    <n v="16"/>
    <s v="Número"/>
    <n v="17"/>
    <s v="Se finaliza el proceso de acompañamiento técnico de 2019 a los 17 nodos instalados para la formulación de planes de acción interinstitucionales y concertación/actualización de agendas creativas naranja para el 2020, teniendo como resultado la instalación en los municipios de:_x000d__x000a_• 27 de febrero - Ibagué_x000d__x000a_• 2 de abril – Barranquilla_x000d__x000a_• 12 de abril – Bucaramanga_x000d__x000a_• 25 de abril – Neiva_x000d__x000a_• 2 de mayo – Medellín_x000d__x000a_• 7 de mayo - Valledupar_x000d__x000a_• 9 de mayo – Cali_x000d__x000a_• 30 de mayo – Cartagena_x000d__x000a_• 4 de junio - Armenia_x000d__x000a_• 6 de junio - Manizales_x000d__x000a_• 11 de junio - Pereira_x000d__x000a_• 13 de junio - Pasto_x000d__x000a_• 18 de junio – Popayán_x000d__x000a_• 5 de julio – Cúcuta_x000d__x000a_• 16 de julio – Santa Marta_x000d__x000a_• 1 de agosto – Villavicencio_x000d__x000a_• 10 de agosto – Bogotá_x000d__x000a__x000d__x000a_Mediante concertación con la gobernación de Cundinamarca, la Cámara de Comercio de Bogotá, la Alcaldía Mayor de Bogotá y la Secretaría de Cultura; Se realizó una jornada de trabajo en la ciudad de Bogotá el día 19 de junio de 2019, con el fin de realizar la instalación del Nodo de Economía Naranja a través de una reunión de trabajo con instituciones públicas, sector academia y emprendedores-empresarios del sector cultural. Así mismo, En el marco de la mesa del nodo, y con el liderazgo del Ministerio de Cultura, se gestionó la firma del PACTO PARA EL FORTALECIMIENTO DE LA ECONOMÍA NARANJA BOGOTÁ – CUNDINAMARCA, para el fortalecimiento, sostenibilidad y crecimiento de la Economía Naranja en Bogotá – Cundinamarca entre los años 2019 – 2022. _x000d__x000a__x000d__x000a_Lo anterior dió pie a la instalación de un nodo adicional a la meta, el cual se realizó en la ciudad de Bogotá"/>
    <d v="2019-12-31T09:51:44"/>
    <x v="7"/>
    <x v="0"/>
  </r>
  <r>
    <x v="7"/>
    <x v="1"/>
    <x v="1"/>
    <x v="6"/>
    <x v="6"/>
    <x v="15"/>
    <x v="15"/>
    <n v="8"/>
    <s v="Número"/>
    <n v="10"/>
    <s v="El operador del proyecto, la Corporación Incluyamos, ha realizado tres encuentros con las Mujeres beneficiarias, dos de ellos subregionales y uno nacional. Los subregionales fueron en Cali y Cartagena y el nacional fue en Guatapé (Antioquia). En total dichos encuentros dejaron experiencias de aprendizajes a las mujeres en mercadeo, atención al cliente, intercambio de saberes culturales, aliados comerciales y estrategias de venta. Fueron vendidos en los circuitos comerciales un total $12.863.000 de las mercancías de las mujeres que ofertan bienes artesanales y de cocinas tradicionales. Se realizaron las piezas gráficas comprendidas en las obligaciones y contrapartidas._x000d__x000a__x000d__x000a_El aumento en la cantidad de colectivos apoyados durante el primer año, correspondió a las dinámicas de la puesta en funcionamiento del convenio con la corporación Incluyamos que permitió ampliar la cobertura de los programas ofrecidos en el caribe y el pacífico y dio cabida a la inclusión de dos colectivos adicionales para la vigencia 2019"/>
    <d v="2019-12-31T09:56:24"/>
    <x v="8"/>
    <x v="0"/>
  </r>
  <r>
    <x v="5"/>
    <x v="1"/>
    <x v="1"/>
    <x v="6"/>
    <x v="6"/>
    <x v="16"/>
    <x v="16"/>
    <n v="1"/>
    <s v="Número"/>
    <n v="0"/>
    <s v="En el mes de mayo se realizará el lanzamiento de la convocatoria de la fase II del programa nacional de estimulos que incluye 2 Becas para la públicación de obra de autoras negras, afrocolombianas, raizales y/o palenqueras. _x000d__x000a_Se tiene previsto que se otorguen estos estimulos en el mes de octubre del 2019._x000d__x000a__x000d__x000a_La convocatoria cerró el 5 de julio del 2019, se presentaron y los resultados que se publicaran el 25 de octubre del 2019. Cada estímulo tiene una cuantía de $12.000.000._x000d__x000a__x000d__x000a_De acuerdo al reporte de Literatura: &quot;la Becas para publicación de obras de autoras afrocolombianas, negras, raizales y/o palenqueras se recibieron 5 propuestas y se rechazaron 2 porque no cumplían con los requisitos. Así las cosas, los jurados revisarán 3 propuestas, de las cuales, finalmente se declararon desiertas. _x000d__x000a__x000d__x000a_El Ministerio cumplió con ofertar las 2 Becas a través del programa Nacional de Estimulos; sinembargo, las obras obras presentadas no cumplieron con los requisitos y criterios del jurado."/>
    <d v="2019-12-31T11:56:31"/>
    <x v="4"/>
    <x v="0"/>
  </r>
  <r>
    <x v="3"/>
    <x v="1"/>
    <x v="1"/>
    <x v="7"/>
    <x v="7"/>
    <x v="17"/>
    <x v="17"/>
    <n v="3"/>
    <s v="Número"/>
    <n v="7"/>
    <s v="Se concertó la siguiente agenda creativa regional:_x000d__x000a_- Cauca, Popayán (Acuerdo de Voluntades firmado en diciembre)._x000d__x000a_En total se logran concertar 7 agendas creativas naranja en el país durante el 2019:_x000d__x000a_- Cesar (acuerdo de voluntades firmado en Julio)_x000d__x000a_- Bogotá (acuerdo de voluntades firmado el 16 de agosto)_x000d__x000a_- Nariño (acuerdo de voluntades firmado el 21 de agosto)_x000d__x000a_- Barranquilla (acuerdo de voluntades firmado el 20 de septiembre)_x000d__x000a_- Cali_x000d__x000a_- Ibagué (acuerdo de voluntades firmado en noviembre)_x000d__x000a__x000d__x000a_Lo anterior corresponde principalmente a la decisión tomada por las anteriores administraciones regionales de cumplir con la firma de acuerdo de voluntades, antes de terminar su periodo de mandato y dejar estipuladas y concertadas las agendas culturales y creativas de cada una de las regiones beneficiadas "/>
    <d v="2019-12-31T15:28:54"/>
    <x v="9"/>
    <x v="1"/>
  </r>
  <r>
    <x v="3"/>
    <x v="1"/>
    <x v="1"/>
    <x v="7"/>
    <x v="7"/>
    <x v="18"/>
    <x v="18"/>
    <n v="1"/>
    <s v="Número"/>
    <n v="4"/>
    <s v="Se realizaron seguimientos permanentes, acompañamiento y solución de inquietudes a la emisión de los Decretos de delimitación de ADN en las ciudades de Medellín y Barranquilla (ciudad a la que se remitieron comentarios al proyecto de Decreto) y Cali (ciudad a la que se remitieron comentarios al proyecto de Resolución)._x000d__x000a__x000d__x000a_Los Decretos de delimitación de las ciudades de Medellín y Barranquilla se firmaron y emitieron por los respectivos alcaldes en la finalización de la vigencia 2019 alcanzando un total de 4 ADN implementadas con sanción de las autoridades de cada ciudad: Medellín, Cali (2), Barranquilla._x000d__x000a__x000d__x000a_El aumento en la meta corresponde principalmente a la responsabilidad que tuvieron las administraciones regionales pasadas a la hora de determinar la implementación de las ADN y firmar los decretos de delimitación de las mismas, antes de terminar el proceso de gobierno."/>
    <d v="2019-12-31T15:28:07"/>
    <x v="3"/>
    <x v="1"/>
  </r>
  <r>
    <x v="0"/>
    <x v="2"/>
    <x v="2"/>
    <x v="8"/>
    <x v="8"/>
    <x v="19"/>
    <x v="19"/>
    <n v="16"/>
    <s v="Número"/>
    <n v="16"/>
    <s v="Desde el proyecto de Fortalecimiento de Capital Humano se aplicó la ruta metodológica que permitió el  diseño de cualificaciones para las tres categorías de la economía naranja así: _x000d__x000a_Categoría 1 artes y patrimonio:   1. Asistencia de escenográfica y de utilería, 2.Diseño y coordinación de escenografía y utilería, 3. Artes circenses, 4.Carpintería de ribera, 5.Maquillaje artístico, 6. Iluminación para las artes escénicas y audiovisuales, 7.Vestuario artístico, 8.Cocina tradicional. 9.Narración.  En Cualificaciones con componentes 1&amp;2 construidos y verificados están: 10.Ejecución e interpretación de la danza, 11. Dirección coreográfica y formación en danza 12.Construcción tradicional con tierra 13. Sonido para espectáculos artísticos _x000d__x000a_Categoría  2 Industrias Creativas: _x000d__x000a_14.Estudios literarios, 15. Animación y promoción a la lectura, 16. Camarografo (Análisis Funcional)_x000d__x000a_Categoría  3 Creaciones funcionales: Se adelanto la etapa A: Caracterización y  B Análisis de Brechas  de Capital Humano, se continuara con la etapa D  en 2020"/>
    <d v="2019-12-31T16:26:31"/>
    <x v="2"/>
    <x v="0"/>
  </r>
  <r>
    <x v="1"/>
    <x v="2"/>
    <x v="2"/>
    <x v="8"/>
    <x v="8"/>
    <x v="20"/>
    <x v="20"/>
    <n v="4251"/>
    <s v="Número"/>
    <n v="4664"/>
    <s v="En lo corrido del año se beneficiaron 4.664 personas por programas de formación artística y cultural, tales como el Plan Nacional de Música para la Convivencia, Teatro circo, Libertad bajo Palabra, diplomado de espejos y cartográficas, de comunicación, diplomado en gestión de proyectos culturales, talleres para productores en cinematografía y de producción de talleres contenidos digitales culturales. De acuerdo con lo anterior se reporta un cumplimiento superior al 100%, con respecto a la meta del indicador._x000d__x000a_Se reportan beneficiarios adicionales a la meta establecida para la vigencia 2019, porque con los recursos desaplazados se realizaron algunas adiciones a los procesos de formación para ampliar cupos, así como la realización del proceso de formación de cartografías y espejos._x000d__x000a_"/>
    <d v="2019-12-31T13:50:28"/>
    <x v="10"/>
    <x v="1"/>
  </r>
  <r>
    <x v="1"/>
    <x v="2"/>
    <x v="2"/>
    <x v="8"/>
    <x v="8"/>
    <x v="21"/>
    <x v="21"/>
    <n v="176272"/>
    <s v="Número"/>
    <n v="187566"/>
    <s v="En lo corrido del año se beneficiaron 187.566 Niños y jóvenes por medio de programas y procesos artísticos y culturales, tales como Plan Nacional de Danza, Plan Nacional de Música para la convivencia y el Programa música para la reconciliación. De acuerdo con lo anterior se reporta un cumplimiento superior al 100%, con respecto a la meta del indicador._x000d__x000a__x000d__x000a_Se reportan beneficiarios adicionales a la meta establecida para la vigencia 2019, porque gracias al acompañamiento y al apoyo brindado por la Dirección de Artes a las escuelas municipales de música y danza se ha logrado que estas brinden y amplíen la oferta en los procesos dirigidos a niños y jóvenes, por otro lado es importante mencionar que al mismo tiempo se logró la totalidad del registro de los beneficiarios de la oferta artística y cultural de las escuelas municipales de música en el Sistema de Información Musical – SIIMUS (en vigencias anteriores no se había logrado la totalidad del registro)."/>
    <d v="2019-12-31T16:09:53"/>
    <x v="11"/>
    <x v="0"/>
  </r>
  <r>
    <x v="8"/>
    <x v="2"/>
    <x v="2"/>
    <x v="8"/>
    <x v="8"/>
    <x v="22"/>
    <x v="22"/>
    <n v="4"/>
    <s v="Número"/>
    <n v="16"/>
    <s v="La meta este indicador se había estimado de acuerdo al plan de acción de la Dirección de Cinematografía, donde se tenía previsto desarrollar el acompañamiento a (4) municipios conforme a los recursos técnicos disponibles para tal fin. No obstante, posteriormente, desde la Dirección de Cinematografía del Ministerio de Cultura en el marco Consejo Nacional de las Artes y la Cultura en Cinematografía (CNACC), el cual es presidido por el Ministerio de Cultura, en el mes de marzo de 2019 se llevó la propuesta de acompañar municipios en estrategias de circulación y formación de públicos en cine colombiano, con el fin de gestionar más recursos y ampliar el alcance de la propuesta. _x000d__x000a_En este sentido, el CNACC aprobó una estrategia para 16 municipios, financiada con recursos del Fondo para el Desarrollo Cinematográfico (FDC) a través del desarrollo de una gran temporada de cine colombiano, la Temporada Cine Crea Colombia, en la que además se vincularon plataformas como Retina Latina y otros medios de difusión y exhibición de cine colombiano.  _x000d__x000a_"/>
    <d v="2019-12-31T16:06:30"/>
    <x v="3"/>
    <x v="0"/>
  </r>
  <r>
    <x v="9"/>
    <x v="2"/>
    <x v="2"/>
    <x v="8"/>
    <x v="8"/>
    <x v="23"/>
    <x v="23"/>
    <n v="10"/>
    <s v="Número"/>
    <n v="10"/>
    <s v="_x000d__x000a_A la fecha se ha fortalecido  1 colectivo de Comunicación en Montes de María -Encuentro de Comunicación realizado el   donde se intercambiaron experiencias y se fortalecieron los procesos de comunicación_x000d__x000a_ &quot;Colectivo de Comunicación Monte de María Linea 21&quot;_x000d__x000a__x000d__x000a_Los ganadores  de la  primera fase de la Convocatoria &quot;Becas de Comunicación y Territorio&quot;   fuerón los siguientes colectivos de comunciación:_x000d__x000a__x000d__x000a_2. Resguardo Indígena Páez de Corinto_x000d__x000a_3. Resguardo Indígena Arhuaco de la Sierra Nevada_x000d__x000a_4.Cabildo Indígena de Pastás_x000d__x000a_5. Asociación Agropecuaria Vereda de Chapacual_x000d__x000a_6. Asociación Campesina de Inzá Tierradentro_x000d__x000a_7. Asociación Agrocomunitaria el Porvenir_x000d__x000a_8. Asociación de Comunicadores de Nuquí &quot; Colectivo EN PUJA&quot;_x000d__x000a_9. Asociación de Mujeres Afrodescendientes del Norte del Cauca ASOM_x000d__x000a_10. Colectivo de Comunicaciones Narradoras y Narradores de la Memoria Kucha Suto de San Basilio de Palenque_x000d__x000a__x000d__x000a_La Dirección de Comunicaciones cumplió con el fortalecimiento de los 10 colectivos a través  de asistencia técnica, apoyo a la formación y apoyo a la producción de contenidos mediáticos propios. "/>
    <d v="2019-12-31T16:09:11"/>
    <x v="2"/>
    <x v="0"/>
  </r>
  <r>
    <x v="5"/>
    <x v="2"/>
    <x v="2"/>
    <x v="8"/>
    <x v="8"/>
    <x v="24"/>
    <x v="24"/>
    <n v="1"/>
    <s v="Número"/>
    <n v="1"/>
    <s v="El avance cualitativo corresponde al diseño de la estrategia del Programa Mujeres Afro, que según establecido en la ficha tecnica corresponde al 10%_x000d__x000a__x000d__x000a_Con corte al 31 de agosto,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octubre del 2019._x000d__x000a__x000d__x000a_Con corte al 30 de septiembre,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noviembre dado que las participantes estaran proceso electorales y la clase del 25 y 26 de octubre se corrió para noviembre del 2019._x000d__x000a__x000d__x000a_El 02 de noviembre se cumplió con el 100% del proceso de formación piloto de Narrativas Afrocomunitarias en Buenaventura. _x000d__x000a__x000d__x000a__x000d__x000a_El 06 de diciembre se realizó la claúsura del piloto de formación en Buenaventura. "/>
    <d v="2019-12-31T11:46:54"/>
    <x v="2"/>
    <x v="0"/>
  </r>
  <r>
    <x v="9"/>
    <x v="2"/>
    <x v="2"/>
    <x v="9"/>
    <x v="9"/>
    <x v="25"/>
    <x v="25"/>
    <n v="250"/>
    <s v="Número"/>
    <n v="256"/>
    <s v="En el marco de los Proyectos liderados por la Dirección de Comunicaciones, se dió cumplimiento con el apoyo  la producción de nuevos contenidos realizados por colectivos de comunicación, Creadores de Contenidos y Niños, ampliandose la oferta de contenidos mediaticos culturales en 256 en formatos audiovisuales,convergentes y sonoros._x000d__x000a__x000d__x000a__x000d__x000a_"/>
    <d v="2019-12-31T15:17:48"/>
    <x v="12"/>
    <x v="1"/>
  </r>
  <r>
    <x v="10"/>
    <x v="2"/>
    <x v="2"/>
    <x v="9"/>
    <x v="9"/>
    <x v="26"/>
    <x v="26"/>
    <n v="80"/>
    <s v="Número"/>
    <n v="104"/>
    <s v="Se cumplio la meta con 104 presentaciones realizadas, donde a la línea base de 40 presentaciones se suman las 64 realizadas en la vigencia 2019 así: 14 conciertos gratuitos realizados en espacios no convencionales de Bogotá y municipios cercanos., 4 conciertos de la Orquesta Sinfónica Nacional de Colombia en la conmemoración del Bicentenario., 4 conciertos familiares y didácticos realizados para la formación de público infantil y juvenil., 3 conciertos y actividades realizadas que permitan aumentar la participación de los profesionales en las prácticas de dirección y composición de música sinfónica., 6 prácticas para integrar la musical de la Orquesta con la puesta escena de opera y ballet con miras a ampliar la oferta artística., 16 presentaciones que fortalecen la alianza estratégica institucional con el Teatro Colón., y 17 presentaciones para difundir el repertorio sinfónico universal y acercar a distintos publicos a la experiencia sinfónica en vivo."/>
    <d v="2019-12-31T16:12:29"/>
    <x v="13"/>
    <x v="0"/>
  </r>
  <r>
    <x v="11"/>
    <x v="2"/>
    <x v="2"/>
    <x v="9"/>
    <x v="9"/>
    <x v="27"/>
    <x v="27"/>
    <n v="230"/>
    <s v="Número"/>
    <n v="263"/>
    <s v="Se da cumplimiento a la meta con 263 funciones realizadas en las salas del Teatro Colón., donde hay 130 funciones de línea base y 133 funciones  realizadas entre el 1 de febrero hasta el 31 de Diciembre de 2019 las cuales fueron: Viaje Barroco (3); Las mujeres de Lorca (3); Violines mágicos de Moscú (2); Revolución Pazcífica (3); Radioteatro, El perro del Hortelano (1); Laurita y las tetas (2); Camargo (2); El libro de Job (2); Macbeth (6); Compañía Nacional de Danza de España (5); El dueño de todas las cosas (3); Toque Colón Espíritu Balanta y estrellas del Timbiquí (1);_x000d__x000a_El dueño de todas las cosas (6); Contrapunto - Así suena Colombia (2); Woyzeck (13); El dueño de todas las cosas (7); Torneo de dramaturgia (7); dueño de todas las cosas (1); Britten (2); Dido y eneas (2); concurso piano (5); Princesa Ligera 2; Un tranvía llamado deseo (19); Ballet Castro Alves (2); Still Reich- Focus compañía de danza (2); Princesa Ligera (6); NHardem y las Hermanas (1); Strauss Capelle (1); Pombo el Musical _x000d__x000a_El sobre cumplimiento de 33 funciones adicionales a las proyectadas se da gracias a la gestión con el sector privado para producir o coproducir funciones adicionales en la vigencia 2019, con el fin de obtener un desempeño sobresaliente."/>
    <d v="2019-12-30T15:51:34"/>
    <x v="14"/>
    <x v="0"/>
  </r>
  <r>
    <x v="8"/>
    <x v="2"/>
    <x v="2"/>
    <x v="10"/>
    <x v="10"/>
    <x v="28"/>
    <x v="28"/>
    <n v="2000000"/>
    <s v="Número"/>
    <n v="2211031"/>
    <s v="2.211.031 visitas hasta diciembre 31 de 2019. La estimación de las visitas de usuarios a los contenidos de la plataforma Retina Latina registradas, se hizo de acuerdo al crecimiento histórico de la plataforma en visitas de usuarios que acceden gratuitamente a ver las películas. Por esa razón, se proyectó que se llegaría a 2.000.0000 a diciembre de 2019. Sin embargo, dado que las visitas de usuarios sufren variaciones de acuerdo a la publicación efectiva de los contenidos y a su acogida, tuvimos un crecimiento en visitas en algunos meses (especialmente el mes de septiembre registró un mayor número de visitas de la media) por lo cual se superó lo proyectado. Es importante entender que la meta no es controlable ni puede ser proyectada con exactitud, dado que es resultado de la interacción efectiva de los usuarios con el proyecto, por lo cual puede sufrir variaciones.  Respecto al tipo de indicador, las visitas de usuarios a la plataforma digital Retina Latina, se refiere a las  visitas al sitio web del proyecto así como a los visionados de las películas que allí se encuentran disponibles de manera gratuita. "/>
    <d v="2019-12-31T18:13:38"/>
    <x v="15"/>
    <x v="0"/>
  </r>
  <r>
    <x v="12"/>
    <x v="2"/>
    <x v="2"/>
    <x v="11"/>
    <x v="11"/>
    <x v="29"/>
    <x v="29"/>
    <n v="0"/>
    <s v="Número"/>
    <n v="0"/>
    <s v="La Meta esta proyectada para el 2020, por lo cual no se reporta avance. _x000d__x000a__x000d__x000a_La fuente de verificación de este indicador es la Encuesta de Consumo Cultural y los reportes se realizarán de acuerdo con el cronograma estadístico del DANE en 2020 y 2022. "/>
    <d v="2019-12-31T10:45:03"/>
    <x v="0"/>
    <x v="0"/>
  </r>
  <r>
    <x v="12"/>
    <x v="2"/>
    <x v="2"/>
    <x v="11"/>
    <x v="11"/>
    <x v="30"/>
    <x v="30"/>
    <n v="0"/>
    <s v="Número"/>
    <n v="0"/>
    <s v="La Meta esta proyectada para el 2020, por lo cual no se reporta avance. _x000d__x000a__x000d__x000a_La fuente de verificación de este indicador es la Encuesta de Consumo Cultural y los reportes se realizarán de acuerdo con el cronograma estadístico del DANE en 2020 y 2022. "/>
    <d v="2019-12-31T10:47:49"/>
    <x v="0"/>
    <x v="0"/>
  </r>
  <r>
    <x v="12"/>
    <x v="2"/>
    <x v="2"/>
    <x v="11"/>
    <x v="11"/>
    <x v="31"/>
    <x v="31"/>
    <n v="2800"/>
    <s v="Número"/>
    <n v="2800"/>
    <s v="Se digitalizaron y subieron a la Biblioteca Digital 121 nuevos libros para un consolidado de 1.500 en diciembre de 2019, cantidad que sumada a la línea base, da un acumulado de 2.800 libros digitales. Incluye la producción digital de 30 títulos de la colección Daniel Samper Ortega._x000d__x000a_Cumpliendo con el indicador en un 100%."/>
    <d v="2019-11-30T10:49:36"/>
    <x v="2"/>
    <x v="1"/>
  </r>
  <r>
    <x v="1"/>
    <x v="2"/>
    <x v="2"/>
    <x v="11"/>
    <x v="11"/>
    <x v="32"/>
    <x v="32"/>
    <n v="750000"/>
    <s v="Número"/>
    <n v="1700038"/>
    <s v=" En MaguaRED se aumentaron las visitas demostrando que la temática sobre patrimonio es de gran interés de nuestros usuarios. Maguaré tuvo un aumento en sus visitas dado el estreno del álbum Lero Lero Candelero de Jorge Velosa y la campaña de difusión en redes sociales y como respuesta también a la activación del Instagram de la EDCPI. En el avance cuantitativo se suman los usuarios del mes de noviembre: 60.123. Los usuarios acumulados en la linea base a 2019 en las plataformas Maguaré y MaguaRED son: 1.700.038 Nuevos usuarios de enero a noviembre de 2019: 590.151                                                                  _x000d__x000a_A la fecha se encuentran alojados y al aire 875 contenidos en MaguaRED y 686 en Maguaré.  "/>
    <d v="2019-11-30T10:58:51"/>
    <x v="16"/>
    <x v="0"/>
  </r>
  <r>
    <x v="12"/>
    <x v="2"/>
    <x v="2"/>
    <x v="11"/>
    <x v="11"/>
    <x v="33"/>
    <x v="33"/>
    <n v="543"/>
    <s v="Número"/>
    <n v="543"/>
    <s v="Se ha dado cumplimiento del 100% a la meta proyectada. _x000d__x000a__x000d__x000a_Se llevaron a cabo 543 asistencias técnicas y 6 adicionales por requerimiento de las regiones, para un acumulado de 549 equivalente al 101,1%. _x000d__x000a_"/>
    <d v="2019-12-31T11:03:38"/>
    <x v="2"/>
    <x v="0"/>
  </r>
  <r>
    <x v="3"/>
    <x v="3"/>
    <x v="3"/>
    <x v="12"/>
    <x v="12"/>
    <x v="34"/>
    <x v="34"/>
    <n v="3"/>
    <s v="Número"/>
    <n v="2"/>
    <s v="1. Desde el Viceministerio de la Creatividad y la Economía Naranja se realizó seguimiento a los proyectos presentados por la Fundación Batuta y a escuela de música EMMAT en el marco de la Resolución 1933-2019 Línea Reactiva de FINDETER._x000d__x000a__x000d__x000a_Y se enviaron los conceptos técnicos favorables correspondientes a la aprobación de dichos proyectos._x000d__x000a_2. Se realizó seguimiento al Viceministerio de Fomento Regional y Patrimonio para la validación y entrega de los prototipos que serán incluidos en el módulo de la Línea Reactiva de FINDETER en el dominio www.economianaranja.gov.co_x000d__x000a__x000d__x000a_Con lo anterior se establecen 2 principales mecanismos de financiación diseñados y puestos en funcionamiento para la vigencia 2019: _x000d__x000a__x000d__x000a_2. Línea Reactiva de Findeter_x000d__x000a_3. Diseño y puesta en marcha de la segunda fase del Programa Nacional de Estímulos (Capítulo Naranja)"/>
    <d v="2019-12-31T15:29:33"/>
    <x v="17"/>
    <x v="0"/>
  </r>
  <r>
    <x v="13"/>
    <x v="3"/>
    <x v="3"/>
    <x v="13"/>
    <x v="13"/>
    <x v="35"/>
    <x v="35"/>
    <n v="10000000000"/>
    <s v="Número"/>
    <n v="11359904293"/>
    <s v="Nov. Se han aprobado $11,359,9, mill. de Gestión de Recursos de Cooperación, los cuales representan el 111,3% de la meta anual de 2019 ( $10,000 mill.) siendo los más representativos los aportes de AECID para formación en  Cocina de la Escuela Taller de Pasto por $525,1 mill."/>
    <d v="2019-11-30T11:53:28"/>
    <x v="18"/>
    <x v="0"/>
  </r>
  <r>
    <x v="6"/>
    <x v="3"/>
    <x v="3"/>
    <x v="13"/>
    <x v="13"/>
    <x v="36"/>
    <x v="36"/>
    <n v="70"/>
    <s v="Número"/>
    <n v="86"/>
    <s v="Según fuente GESPROY con corte a 31 de diciembre, se aprobaron recursos de regalías por más de 212 mil millones de pesos correspondientes a 86 proyectos para 23 departamentos: Antioquia, Arauca, Atlántico, Boyacá, Caldas, Caquetá, Casanare, Cauca, Cesar, Chocó, Córdoba, Cundinamarca, Huila, La Guajira, Magdalena, Nariño, Putumayo, Quindío, Risaralda, San Andrés, Santander, Sucre y Valle Del Cauca."/>
    <d v="2019-12-31T13:13:22"/>
    <x v="19"/>
    <x v="0"/>
  </r>
  <r>
    <x v="1"/>
    <x v="4"/>
    <x v="4"/>
    <x v="14"/>
    <x v="14"/>
    <x v="37"/>
    <x v="37"/>
    <n v="1"/>
    <s v="Número"/>
    <n v="1"/>
    <s v="Se presentan los siguinetes avances en el reporte del indicador:_x000d__x000a_* Se identificaron las infraestructuras para la circulación de prácticas artísticas y culturales a través de una encuesta virtual a los agentes enviada a los agentes de danza, teatro y circo._x000d__x000a_ * Se consolidó la información de escenarios de teatro y circo obtenida a través de los programas nacionales de Salas Concertadas y Salas de Danza. _x000d__x000a_"/>
    <d v="2019-12-31T09:44:43"/>
    <x v="2"/>
    <x v="0"/>
  </r>
  <r>
    <x v="5"/>
    <x v="4"/>
    <x v="4"/>
    <x v="14"/>
    <x v="14"/>
    <x v="38"/>
    <x v="38"/>
    <n v="10"/>
    <s v="Número"/>
    <n v="10"/>
    <s v="Con corte al 31 de diciembre las narradoras han participado en 10 circuitos._x000d__x000a__x000d__x000a_"/>
    <d v="2019-12-31T11:53:56"/>
    <x v="2"/>
    <x v="0"/>
  </r>
  <r>
    <x v="1"/>
    <x v="4"/>
    <x v="4"/>
    <x v="14"/>
    <x v="14"/>
    <x v="39"/>
    <x v="39"/>
    <n v="100"/>
    <s v="Número"/>
    <n v="100"/>
    <s v="El sábado 14 de septiembre en la ciudad de Bogotá, se dio apertura al 45SNA en la Galería Santa Fe. El evento que se realizará hasta el 4 de noviembre presenta a 166 artistas, en 11 sedes.  _x000d__x000a__x000d__x000a_https://www.periodicoarteria.com/SNA/Inauguran-Salon-Nacional-de-Artistas "/>
    <d v="2019-12-31T09:45:06"/>
    <x v="2"/>
    <x v="0"/>
  </r>
  <r>
    <x v="14"/>
    <x v="4"/>
    <x v="4"/>
    <x v="15"/>
    <x v="15"/>
    <x v="40"/>
    <x v="40"/>
    <n v="81"/>
    <s v="Número"/>
    <n v="81"/>
    <s v="Al cierre de la vigencia se cumplió con el 100% del indicador (81 infraestructuras = LB 59 + 22 Entregadas vigencia 2019). las entregadas en 2019 fueron: 8 Bibliotecas construidas Bucaramanga Santander, Pueblo Bello Cesar, Inza y Sotara Cauca, Belén Boyacá, Suesca y Zipacón Cundinamarca y Valle de San Juan Tolima, 2 rehabilitaciones Teatro Jardín Antioquia, Centro Coreográfico y Danza en Cali Valle del Cauca, 12 adecuaciones Casa de Cultura de Mahates (San Basilio de Palenque) Bolívar, Biblioteca en Circasia Quindío,  Salones de Danza en Itagúi Antioquia, Mani Casanare, San Jose de Fragua Caquetá, San Bernardo y Tenjo Cund., Candelaria Valle,  Museos de Ocaña Norte de Santander e Inza Cauca , 2 Teatros en Jericó Antioquia y Providencia San Andrés. Adicionalmente se adelantan construcciones de 1 Biblioteca en  Montelíbano Córdoba, 2 Teatros en Quibdó Choco y Támesis Antioquia y 1 Centro Cultural en Santa Marta. Adecuaciones para 1 Casa de Cultura en Buenaventura Valle, 1 Biblioteca en Cúcuta Norte de Santander."/>
    <d v="2019-11-30T15:33:05"/>
    <x v="2"/>
    <x v="1"/>
  </r>
  <r>
    <x v="15"/>
    <x v="4"/>
    <x v="4"/>
    <x v="15"/>
    <x v="15"/>
    <x v="41"/>
    <x v="41"/>
    <n v="0"/>
    <s v="Número"/>
    <n v="0"/>
    <s v=" Se adelantan los cálculos presupuestales para la adecuación, museografía, contrataciones y sostenibilidad del espacio para consolidar el documento técnico. Se dio cumplimiento de acuerdo a lo programado para la vigencia 2019, para el 2020 se dará continuidad a la viabilización para la estructuración del Museo de la Afrocolombianidad."/>
    <d v="2019-07-08T11:35:06"/>
    <x v="0"/>
    <x v="0"/>
  </r>
  <r>
    <x v="15"/>
    <x v="4"/>
    <x v="4"/>
    <x v="15"/>
    <x v="15"/>
    <x v="42"/>
    <x v="42"/>
    <n v="82"/>
    <s v="Número"/>
    <n v="82"/>
    <s v="Los Museos del Ministerio de Cultura dieron cumplimiento a la adecuación y mantenimiento de sus espacios y equipos lo cual permitió realizar exposiciones temporales, rotaciones en las salas permanentes y el desarrollo de una programación educativa y cultural generando apropiación del patrimonio."/>
    <d v="2019-07-08T11:43:11"/>
    <x v="2"/>
    <x v="0"/>
  </r>
  <r>
    <x v="5"/>
    <x v="4"/>
    <x v="4"/>
    <x v="15"/>
    <x v="15"/>
    <x v="43"/>
    <x v="43"/>
    <n v="0"/>
    <s v="Número"/>
    <m/>
    <m/>
    <m/>
    <x v="0"/>
    <x v="0"/>
  </r>
  <r>
    <x v="0"/>
    <x v="5"/>
    <x v="5"/>
    <x v="16"/>
    <x v="16"/>
    <x v="44"/>
    <x v="44"/>
    <n v="6"/>
    <s v="Número"/>
    <n v="6"/>
    <s v="Para el 2019 se cumplió la meta establecida con la postulación de Los conocimientos tradicionales asociados al Barniz de Pasto, Mopa-Mopa (CUAL) cuya decisión de inscripción la tomará la UNESCO en el 2021."/>
    <d v="2019-12-31T15:49:29"/>
    <x v="2"/>
    <x v="1"/>
  </r>
  <r>
    <x v="0"/>
    <x v="5"/>
    <x v="5"/>
    <x v="16"/>
    <x v="16"/>
    <x v="45"/>
    <x v="45"/>
    <n v="1145"/>
    <s v="Número"/>
    <n v="1145"/>
    <s v="A la fecha se han inscrito en la lista representativa  las siguientes manifestaciones y bienes:_x000d__x000a_1. Los conocimientos tradicionales asociados al Barniz de Pasto, Mopa-Mopa.  2. Los Saberes y tradiciones asociadas al Viche - Biche del Pacifico.  _x000d__x000a_3. PES de la manifestación de la Semana Santa de Ciénaga de Oro, Córdoba 4. La pesca artesanal en el río Magdalena.- _x000d__x000a__x000d__x000a_A la fecha se cumple la meta con los  4 Bienes y manifestaciones inscritos en las Listas Representativas de Patrimonio Cultural Inmaterial y de Bienes de Interés Cultural (Unesco y Nacional)."/>
    <d v="2019-12-31T15:50:53"/>
    <x v="2"/>
    <x v="1"/>
  </r>
  <r>
    <x v="1"/>
    <x v="5"/>
    <x v="5"/>
    <x v="16"/>
    <x v="16"/>
    <x v="46"/>
    <x v="46"/>
    <n v="2"/>
    <s v="Número"/>
    <n v="2"/>
    <s v="En la vigencia 2019, se ejecutó el Programa Expedición Sensorial, en las regiones de Montes de María y Catatumbo, en donde se destacan las siguientes acciones: Montes de María: la existencia de productos y contenidos artísticos con potencial de circulación, tales como la producción discográfica Maestros y Juglares; la obra de creación colectiva Mako: Retorno sin fuego; la Exposición Donde Trinan los Mochuelos. Así mismo, desde Expedición se cuenta con 14 iniciativas de gestión cultural y emprendimiento apoyadas en una primera fase. Catatumbo: se logró atender a 30 corregimientos con procesos de formación artística. De otra parte, en la región se destaca el proceso asociativo de las alcaldías municipales a través de Asomunicipios. De esta forma, es importante reforzar los esquemas de articulación con la institucionalidad local. De acuerdo con lo anterior se reporta un cumplimiento de 100%, con respecto a la meta del indicador."/>
    <d v="2019-12-31T10:16:36"/>
    <x v="2"/>
    <x v="1"/>
  </r>
  <r>
    <x v="15"/>
    <x v="5"/>
    <x v="5"/>
    <x v="17"/>
    <x v="17"/>
    <x v="47"/>
    <x v="47"/>
    <n v="12"/>
    <s v="Número"/>
    <n v="12"/>
    <s v="El avance en el Sistema Integrado de Conservación y Restauración (SICRE) se continua realizó en todos los Museos del Ministerio de Cultura de manera permanente para mantener adecuadamente el patrimonio colombiano."/>
    <d v="2019-07-08T11:45:43"/>
    <x v="2"/>
    <x v="0"/>
  </r>
  <r>
    <x v="5"/>
    <x v="5"/>
    <x v="5"/>
    <x v="18"/>
    <x v="18"/>
    <x v="48"/>
    <x v="48"/>
    <n v="100"/>
    <s v="Número"/>
    <n v="100"/>
    <s v="Al cierre de la vigencia 2019 se formularon y ejecutaron la totalidad de los eventos conmemorativos al bicentenario. "/>
    <d v="2019-12-31T17:27:30"/>
    <x v="2"/>
    <x v="0"/>
  </r>
  <r>
    <x v="1"/>
    <x v="5"/>
    <x v="5"/>
    <x v="18"/>
    <x v="18"/>
    <x v="49"/>
    <x v="49"/>
    <n v="800000"/>
    <s v="Número"/>
    <n v="800000"/>
    <s v="Se entregaron 800.000 ejemplares de los dos títulos de &quot;Historias de la historia de Colombia&quot; que hacen parte de la serie Leer es mi cuento (400.000 de cada título).Estos ejemplares se distribuyeron a nivel nacional con destino a los centros musicales de la Fundación Nacional Batuta donde se implementa el programa Música para la Reconciliación, Ferias Regionales  del libro apoyadas por el Ministerio de Cultura, instituciones educativas, escuelas municipales de música y danza, salas de lectura y bibliotecas inscritas en la campaña Leer es mi cuento en la Biblioteca."/>
    <d v="2019-12-31T10:18:19"/>
    <x v="2"/>
    <x v="0"/>
  </r>
  <r>
    <x v="0"/>
    <x v="5"/>
    <x v="5"/>
    <x v="19"/>
    <x v="19"/>
    <x v="50"/>
    <x v="50"/>
    <n v="11"/>
    <s v="Número"/>
    <n v="11"/>
    <s v="Se creó la escuela taller en villa del rosario y se formuló el proceso de formacion en jardineria con el apoyo de la escuela talle de cali. _x000d__x000a__x000d__x000a_Con esta creación se cumple la meta establecida para el 2019."/>
    <d v="2019-12-31T15:42:05"/>
    <x v="2"/>
    <x v="0"/>
  </r>
  <r>
    <x v="0"/>
    <x v="5"/>
    <x v="5"/>
    <x v="19"/>
    <x v="19"/>
    <x v="51"/>
    <x v="51"/>
    <n v="21"/>
    <s v="Número"/>
    <n v="21"/>
    <s v="En el 2019 se implementaron los  21 talleres escuela asi:_x000d__x000a_1.Taller Escuela en Lutheria en Carmelo- Choco_x000d__x000a_2.Taller Escuela en madera jose felix en Quibdo- Choco _x000d__x000a_3.Taller Escuela en Cantos de llano - Arauca _x000d__x000a_4.Taller Escuela Cantos de llano - Meta _x000d__x000a_5.Taller Escuela en carpinteria en Tunja_x000d__x000a_6.Taller Escuela en linotipía  en Tunja_x000d__x000a_7.Taller Escuela en tipos de madera en Tunja  _x000d__x000a_8.Taller Escuela en cestería en Puerto Nariño- Amazonas _x000d__x000a_9.Taller Escuela en ebanisteria en Puerto Nariño-Amazonas. _x000d__x000a_10.Taller Escuela en atarrayas tejidas a mano en la montañita en caqueta. _x000d__x000a_11.Taller Escuela en producción grafica  en Cali- valle del Cauca. _x000d__x000a_12.Taller Escuela en Violines Caucanos en Patia- Cauca. _x000d__x000a_13.Taller Escuela en marimba de chonta en Guapi  Cauca.  _x000d__x000a_14.Taller Escuela en viche  en Tumaco. _x000d__x000a_15.Taller Escuela en tejido telar vertical  en san Jacinto Bolivar _x000d__x000a_Se implementaron  seis (6) talleres escuela en oficios tradicionales en Guapi, Timbiqui, Lopez de Micay,Villa Garzon,  Puerto Asis,Tumaco"/>
    <d v="2019-12-31T15:44:02"/>
    <x v="2"/>
    <x v="1"/>
  </r>
  <r>
    <x v="0"/>
    <x v="5"/>
    <x v="5"/>
    <x v="20"/>
    <x v="20"/>
    <x v="52"/>
    <x v="52"/>
    <n v="55"/>
    <s v="Número"/>
    <n v="55"/>
    <s v="El 7 de noviembre se presentó ante Consejo Nacional de Patrimonio Cultural, el Plan Especial de Manejo y Protección - PEMP de Concepción en Antioquia, el cual tuvo concepto favorable. Actualmente, se encuentra en elaboración el borrador de la resolución de aprobación._x000d__x000a__x000d__x000a_El 6 de diciembre se presentó ante el Consejo Nacional de Patrimonio Cultural el PEMP de Mongui en Boyacá, el cual tuvo concepto favorable. Actualmente, se encuentra en elaboración el borrador de la resolución de aprobación. _x000d__x000a__x000d__x000a_Cumpliendo así con la meta establecida para la vigencia."/>
    <d v="2019-12-31T15:55:23"/>
    <x v="2"/>
    <x v="1"/>
  </r>
  <r>
    <x v="0"/>
    <x v="5"/>
    <x v="5"/>
    <x v="20"/>
    <x v="20"/>
    <x v="53"/>
    <x v="53"/>
    <n v="67"/>
    <s v="Número"/>
    <n v="67"/>
    <s v="En la vigencia 2019 se intervinieron 6 obras las cuales se relacionan a continuación:_x000d__x000a_1. Intervención de la Hacienda Cañas Gordas (100%) _x000d__x000a_2. Intervención al Monumento Los Lanceros de Rondón Pantano de Vargas, Paipa Boyacá (100%)._x000d__x000a_3. Restauración de los monumentos del Puente de Boyacá: El Obelisco y el Monumento al Libertador (100%) _x000d__x000a_4. Restauración de la capilla de Nuestra Señora de las Mercedes en el Centro Histórico de Salamina Caldas (100%)._x000d__x000a_5. Casa Eduardo Santos, Tunja Boyacá (100%)._x000d__x000a_6. Restauración integral de las ruinas del inmueble ubicado en la carrera 7 n°. 6B-30 /fragmentos (100%)._x000d__x000a_Cumpliendo así con la meta establecida para la vigencia."/>
    <d v="2019-12-31T15:57:14"/>
    <x v="2"/>
    <x v="1"/>
  </r>
  <r>
    <x v="12"/>
    <x v="6"/>
    <x v="6"/>
    <x v="21"/>
    <x v="21"/>
    <x v="54"/>
    <x v="54"/>
    <n v="150"/>
    <s v="Número"/>
    <n v="150"/>
    <s v="Se implementó la Fase I en 150 bibliotecas públicas de 25 departamentos (266 Bibliotecas públicas postuladas) así:  i) acompañamiento técnico y formativo con 3 visitas presenciales y 2 encuentros para bibliotecarios y agentes comunitarios (108 bibliotecarios en el proceso de socialización del programa, 150 bibliotecas y comunidades rurales en el proceso formativo presencial por parte de los tutores y promotores de lectura, más de 11.000 asistencias a las actividades con la comunidad, 296 mediadores comunitarios para las Bibliotecas Rurales Itinerantes asistentes en los 7 encuentros regionales. ii) Dotación bibliográfica y tecnológica: Se realizó el proceso de adquisición, alistamiento  y entrega de la colección bibliográficas.conformada por 131 títulos, otros recursos didácticos, 3 guías metodológicas,una maleta y elementos técnológicos. iii) Incentivos estrategias de itinerancia a 145 Bibliotecas Rurales Itinerantes._x000d__x000a_Cumpliendo con el indicador en un 100%."/>
    <d v="2019-12-31T11:12:31"/>
    <x v="2"/>
    <x v="1"/>
  </r>
  <r>
    <x v="15"/>
    <x v="6"/>
    <x v="6"/>
    <x v="21"/>
    <x v="21"/>
    <x v="55"/>
    <x v="55"/>
    <n v="8"/>
    <s v="Número"/>
    <n v="8"/>
    <s v="Se dió cumplimiento con la itinerancia de la estrategia de exposiciones y materiales didácticos itinerantes del Museo Nacional, Museos Colonial, Santa Clara, Independencia y Quinta de Bolívar a los centros culturales del Banco de la República programados. Se concretó con la dirección de Fomento la ampliación de cobertura a Inírida y se llegó con los materiales itinerantes al centro cultural del Banco de la República en Neiva y en Florencia. _x000a_Por otra parte se acordó con las bibliotecas públicas de Susa y  Baranoa la utilización de la exposición, la sala y la maleta viajera a partir de noviembre hasta el año 2020."/>
    <d v="2019-07-08T11:48:18"/>
    <x v="2"/>
    <x v="1"/>
  </r>
  <r>
    <x v="16"/>
    <x v="6"/>
    <x v="6"/>
    <x v="22"/>
    <x v="22"/>
    <x v="56"/>
    <x v="56"/>
    <n v="4350"/>
    <s v="Número"/>
    <n v="4350"/>
    <s v="Con corte a Diciembre 31 de 2019, se apoyaron a través del PNCC 4.350 proyectos y actividades culturales. De los 4.350 proyectos y actividades culturales:_x000d__x000a_* 2.138 se apoyaron mediante convocatoria pública por las siguientes líneas de acción: _x000d__x000a_L1 Leer es mi cuento, 72 proyectos; _x000d__x000a_L2 Actividades artísticas y culturales de duración limitada, 773 proyectos;_x000d__x000a_L3 Fortalecimiento de espacios culturales, 205 proyectos;_x000d__x000a_L4 Programas de formación artística y cultural, 742 proyectos; _x000d__x000a_L5 Emprendimiento cultural, 53 proyectos;_x000d__x000a_L6 Circulación artística a escala nacional, 72 proyectos; _x000d__x000a_L7 Fortalecimiento cultural a contextos poblacionales específicos, 175 proyectos y,_x000d__x000a_L8 Igualdad de oportunidades culturales para la población en situación de discapacidad, 46 proyectos._x000d__x000a_* 100 Salas concertadas_x000d__x000a_* y 62 proyectos y actividades artísticas, en: Ant. 9, Atlan. 1, San Andrés 1,  Btá. 14, Bol. 3, Cal. 2, Cau. 1, Cho. 2, Cund. 3, Huila 4, Internal. 1, Nal. 7, Nariño 1, Nte. Sant. 1, Sant. 2, Tol. 1 y Valle 9._x000d__x000a_* 2.050 corresponden a la línea base del indicador."/>
    <d v="2019-12-31T14:50:28"/>
    <x v="2"/>
    <x v="1"/>
  </r>
  <r>
    <x v="16"/>
    <x v="6"/>
    <x v="6"/>
    <x v="22"/>
    <x v="22"/>
    <x v="57"/>
    <x v="57"/>
    <n v="20"/>
    <s v="Número"/>
    <n v="20"/>
    <s v="Con corte a Noviembre 30 de 2019, producto de las reuniones concertadas entre las Direcciones y áreas y el Programa Nacional de Concertación Cultural, se identificaron los proyectos a los cuales se les hizo seguimiento según los lineamientos estratégicos de cada una, así:_x000d__x000a__x000d__x000a_Dirección de Artes: 316_x000d__x000a_Dirección de Cinematografía: 10_x000d__x000a_Dirección de Patrimonio: 13_x000d__x000a_Dirección de Poblaciones: 13_x000d__x000a_Dirección de Comunicaciones: 12_x000d__x000a_Dirección de Fomento Regional: 59_x000d__x000a_Museo Nacional: 5_x000d__x000a__x000d__x000a_Para un total de: 428"/>
    <d v="2019-12-31T15:04:30"/>
    <x v="2"/>
    <x v="0"/>
  </r>
  <r>
    <x v="17"/>
    <x v="6"/>
    <x v="6"/>
    <x v="22"/>
    <x v="22"/>
    <x v="58"/>
    <x v="58"/>
    <n v="1945"/>
    <s v="Número"/>
    <n v="1801"/>
    <s v="En la vigencia 2019, se abrieron 207 convocatorias, a las cuales se presentaron 10.017 participantes con 6.298 propuestas de los 32 departamentos del país y de colombianos residentes en el exterior. Así mismo, se han publicado resultados de 207 convocatorias, con 930 estímulos otorgados por un valor de $16.904 millones. Para un total de 1.801 estímulos otorgados, incluyendo la linea base del indicador (871)._x000d__x000a_Dado que hubo convocatorias declaradas desiertas, por ausencia de proponentes, por incumplimiento de requisitos y la no delegación de ganadores suplentes; no fue posible cumplir con la meta establecida para el año 2019, quedando pendiente por otorgar 144 estímulos (meta rezagada)."/>
    <d v="2019-12-31T11:46:03"/>
    <x v="20"/>
    <x v="1"/>
  </r>
  <r>
    <x v="17"/>
    <x v="6"/>
    <x v="6"/>
    <x v="22"/>
    <x v="22"/>
    <x v="59"/>
    <x v="59"/>
    <n v="100"/>
    <s v="Número"/>
    <n v="102"/>
    <s v="Al cierre de la vigencia 2019, el número de estímulos otorgados por el PNE, priorizados con seguimiento fue de 102."/>
    <d v="2019-12-31T11:47:12"/>
    <x v="21"/>
    <x v="0"/>
  </r>
  <r>
    <x v="0"/>
    <x v="6"/>
    <x v="6"/>
    <x v="23"/>
    <x v="23"/>
    <x v="60"/>
    <x v="60"/>
    <n v="1"/>
    <s v="Número"/>
    <n v="1"/>
    <s v="Para el 2019, se creó la escuela taller naranja y va a estar ubicada en cartagena bolívar quien se encuentra adelantando los procedimientos para la comercializacion con las demas escuelas taller._x000d__x000a_Con esta creación se cumple la meta establecida para el 2019"/>
    <d v="2019-12-31T16:00:49"/>
    <x v="2"/>
    <x v="0"/>
  </r>
  <r>
    <x v="0"/>
    <x v="6"/>
    <x v="6"/>
    <x v="23"/>
    <x v="23"/>
    <x v="61"/>
    <x v="61"/>
    <n v="1"/>
    <s v="Número"/>
    <n v="1"/>
    <s v="En el marco del mes de diciembre se realizaron las siguientes actividades: _x000d__x000a__x000d__x000a_-   En el Baluarte de San José se desarrollaron talleres para los aprendices de cocinas de la Escuela Taller, con chefs invitados sobre cocina internacional, y con matronas sobre cocina tradicional. _x000d__x000a__x000d__x000a_Con el desarrollo de la unidad de negocio de cocinas tradicionales internacionales en el baluarte de san jose, se cumple con la meta establecida para el 2019."/>
    <d v="2019-12-31T16:04:00"/>
    <x v="2"/>
    <x v="0"/>
  </r>
  <r>
    <x v="3"/>
    <x v="6"/>
    <x v="6"/>
    <x v="23"/>
    <x v="23"/>
    <x v="62"/>
    <x v="62"/>
    <n v="60"/>
    <s v="Número"/>
    <n v="60"/>
    <s v="El 23 de diciembre finalizan las actividades relacionadas con el convenio 2981-19 con la Corporación Interactuar y se entregan los siguientes productos:_x000d__x000a_- Programa para el fortalecimiento de habilidades gerenciales de emprendedores culturales diseñado_x000d__x000a_- Caracterización de los emprendedores participantes en la implementación del programa._x000d__x000a_- Implementación de los tres módulos (organizacional, mercadeo cultura, gestión financiera) del curso para habilidades gerenciales del programa de fortalecimiento para emprendedores culturales en los siguientes 14 municipios: Uribia, Santa Marta, Valledupar, Apartadó, Quibdó, Buenaventura, Guapi, Pasto, Mocoa, Puerto Asís, Leticia, Inírida, Villavicencio, Yopal_x000d__x000a_- Implementación de los tres módulos (Turismo Sostenible, Normas y técnicas de calidad y Servicio al cliente) del curso de Turismo Cultural del Programa de fortalecimiento para emprendedores culturales en los siguientes 6 municipios: Leticia, Puerto Nariño, Zipaquirá, Sesquilé, Sáchica, Monguí. _x000d__x000a__x000d__x000a_Con lo anterior se realiza la liquidación del convenio beneficiando a un total de 60 participantes en materia de asistencia técnica"/>
    <d v="2019-12-31T15:49:15"/>
    <x v="2"/>
    <x v="0"/>
  </r>
  <r>
    <x v="3"/>
    <x v="6"/>
    <x v="6"/>
    <x v="23"/>
    <x v="23"/>
    <x v="63"/>
    <x v="63"/>
    <n v="50"/>
    <s v="Número"/>
    <n v="373"/>
    <s v=" A 31 de octubre se crearon 498 usuarios en la plataforma economianaranja.gov.co, de los cuales 339 enviaron la _x000d__x000a_1. A 31 de octubre se crearon 498 usuarios en la plataforma www.,economianaranja.gov.co, de los cuales 339 enviaron la documentación necesaria para aplicar al beneficio de rentas exentas por siete años. A 24 de diciembre se evaluaron 339 proyectos. _x000d__x000a_Hasta el momento, 24/12/2019, se han atendido las siguientes solicitudes con relación al Beneficio de Rentas Exentas:_x000d__x000a_en info-economianaranja.gov.co:  10 consultas_x000d__x000a_Vía telefónica: 250_x000d__x000a_PQR: 0_x000d__x000a_Presencial: 2_x000d__x000a__x000d__x000a_A 24 de diciembre se enviaron aproximadamente 600 correos con la comunicación de la DIAN, indicando las nuevas condiciones de la postulación dado el fallo de la Corte Constitucional, también se envió la ratificación de los requisitos mencionados en la comunicación de la DIAN y la solicitud de notificación electrónica del acto administrativo. Además, se realizaron aproximadamente 700 llamadas para dar claridad con la comunicación de la DIAN y las observaciones que hizo el comité a cada proyecto. _x000d__x000a__x000d__x000a_A la fecha se han expedido 84 acto de conformidad aprobados, 89 actos de NO conformidad, 15 proyectos han quedado por aclarar las observaciones dadas por el comité y 153 proyectos desistieron (29 de manera formal con una carta enviada a info-economianaranja.gov.co), para un total de 339 proyectos atendidos._x000d__x000a__x000d__x000a_El aumento de la demanda de empresas que accedieron al sistema de beneficios tributarios correspondió principalmente a los canales de difusión que presentó la oferta y a la expansión de industrias culturales y creatvas y culturales en el territorio nacional y a la inclusión de los 289 certificados de inversión y donación cinematográfica que se expidieron durante el año 2019."/>
    <d v="2019-12-31T15:49:25"/>
    <x v="22"/>
    <x v="0"/>
  </r>
  <r>
    <x v="18"/>
    <x v="7"/>
    <x v="7"/>
    <x v="24"/>
    <x v="24"/>
    <x v="64"/>
    <x v="64"/>
    <n v="60"/>
    <s v="Número"/>
    <n v="60"/>
    <s v="Se realizo un diagnostico por cada Subsistemas para ver su avance con respectos a las normas que los rigen encontrando el siguiente estado:_x000d__x000a_•_x0009_Sistema de Gestión de Calidad ISO 9001:2015: 100%_x000d__x000a_•_x0009_Sistema de Gestión Ambiental ISO 14001:2015: 74%_x000d__x000a_•_x0009_Sistema de Gestión Seguridad de la Información ISO 27001:2013: 57% Controles: 47%_x000d__x000a_•_x0009_Sistema de Gestión Salud y Seguridad en el Trabajo Dec.1072 Resol. 0312: 85%_x000d__x000a__x000d__x000a__x000d__x000a_Con base en este esquema se estableció un plan  de integración el cual se encuentra en un 60% de ejecución de acuerdo con los diagnósticos de cada subsistema y las actividades planificadas para cada uno de los mismos a 31 de diciembre de 2019._x000d__x000a__x000d__x000a__x000d__x000a_"/>
    <d v="2019-12-31T18:36:26"/>
    <x v="2"/>
    <x v="0"/>
  </r>
  <r>
    <x v="18"/>
    <x v="7"/>
    <x v="7"/>
    <x v="25"/>
    <x v="25"/>
    <x v="65"/>
    <x v="65"/>
    <n v="43"/>
    <s v="Número"/>
    <n v="43"/>
    <s v="Se implemento en un 43% las siete dimensiones que corresponde a la operatividad del Modelo Integrado de Planeación y Gestión, los principales avances se han dado en la Dimensión de Direccionamiento Estratégico, Talento Humano, Gestión con Valores para resultados, Control Interno y Evaluación de Resultados._x000d__x000a__x000d__x000a_En la dimensión de direccionamiento estratégico se generó el análisis de contexto para la Planeación estratégica Institucional, se levantaron los Planes Acción y se documentó los procedimientos para la formulación de estos planes, En la Dimensión de Talento Humano se logro la formulación y cumplimiento del Plan GETH y los Planes de Capacitación, Vacantes, Seguridad Salud y el trabajo, incentivos institucionales y previsión de recursos humanos, así como se divulgo y se socializo a través del evento de carnaval de valores el código de integridad. En la dimensión de Gestión con valores para el resultado, se realizó la evaluación de cada uno de los subsistemas del Sistema Integrado de Gestión logrando identificar las brechas de implementación y se planificaron las actividades que se requieren para reducir dichas brechas.  En la dimensión de Evaluación de resultados se generaron indicadores para cada una de las estrategias establecidas en el PEI y para los 16 procesos y 11 Subprocesos, a través de cuales se adelanta el seguimiento a los avances en las estrategias y al desempeño institucional del Ministerio de Cultura.  En la Dimensión de Control Interno se elaboró la Matriz de Aseguramiento de la tercera línea defensa y se adelanto los seguimientos a través de los círculos de mejora de la segunda línea de defensa.          _x000d__x000a_"/>
    <d v="2019-12-31T18:38:12"/>
    <x v="2"/>
    <x v="0"/>
  </r>
  <r>
    <x v="19"/>
    <x v="7"/>
    <x v="7"/>
    <x v="26"/>
    <x v="26"/>
    <x v="66"/>
    <x v="66"/>
    <n v="100"/>
    <s v="Número"/>
    <n v="99"/>
    <s v="Se han adelantado las auditorias acorde al programa anual de auditorias, vigencia 2019.  Se entregaron los informes resultado de las auditorias internas de gestión realizadas al Subsistma de Salud y Seguridad en el Trabajo y a los Inventarios de Bienes Patrimoniales.  Se dió inicio a la auditoria Interna de Gestión del Programa de Fortalecimiento a Museos.  Se presento el informe consolidado con los resultados de las Auditorias Internas de Gestión realizadas durante el 2019.  Debido a la falta de personal en el  cuarto trimestre no fue posible adelantar todas las auditorias internas programadas, quedo faltando la Auditoria Interna al Programa Nacional de Escuelas Taller y las Cualificaciones"/>
    <d v="2019-10-22T15:21:56"/>
    <x v="23"/>
    <x v="0"/>
  </r>
  <r>
    <x v="20"/>
    <x v="7"/>
    <x v="7"/>
    <x v="27"/>
    <x v="27"/>
    <x v="67"/>
    <x v="67"/>
    <n v="91"/>
    <s v="Porcentaje"/>
    <n v="91"/>
    <s v="El Ministerio cuenta con los equipos apropiados para realizar sus actividades "/>
    <d v="2019-11-05T16:42:35"/>
    <x v="2"/>
    <x v="0"/>
  </r>
  <r>
    <x v="4"/>
    <x v="7"/>
    <x v="7"/>
    <x v="28"/>
    <x v="28"/>
    <x v="68"/>
    <x v="68"/>
    <n v="78"/>
    <s v="Porcentaje"/>
    <n v="89.66"/>
    <s v="El porcentaje corresponde a 29 decisiones de las cuales 26 han sido a favor de la entidad y 3 en contra. "/>
    <d v="2019-12-31T10:48:49"/>
    <x v="24"/>
    <x v="0"/>
  </r>
  <r>
    <x v="21"/>
    <x v="7"/>
    <x v="7"/>
    <x v="29"/>
    <x v="29"/>
    <x v="69"/>
    <x v="69"/>
    <n v="2"/>
    <s v="Número"/>
    <n v="2"/>
    <s v="El Ministerio de Cultura cuenta con con los siguientes instrumentos archivísticos actualizados y publicados en la página web de la entidad: Programa de Gestión Documental  y Banco Terminológico de Series y Subseries Documentales."/>
    <d v="2019-12-31T11:03:17"/>
    <x v="2"/>
    <x v="0"/>
  </r>
  <r>
    <x v="18"/>
    <x v="7"/>
    <x v="7"/>
    <x v="30"/>
    <x v="30"/>
    <x v="70"/>
    <x v="70"/>
    <n v="100"/>
    <s v="Número"/>
    <n v="100"/>
    <s v="Se realizo el seguimiento y monitoreo de las actividades establecidas en el Plan Anticorrupción y de Atención al ciudadano, a través del registro de los avances a 31 de diciembre de los cinco componentes de acuerdo con la evidencia suministrada por los responsables._x000d__x000a_En el seguimiento realizado se pudo evidenciar el siguiente avance en cada uno de los componentes: _x000d__x000a_1._x0009_Mapa de Riesgos de Corrupción 100%_x000d__x000a_2._x0009_Estrategias de Racionalización 58%_x000d__x000a_3._x0009_Rendición de Cuentas en 100%_x000d__x000a_4._x0009_Servicio al ciudadano en un 83% _x000d__x000a_5._x0009_Transparencia. 100%_x000d__x000a__x000d__x000a_Esta información se envió a la Oficina de Control Interno para su evaluación y publicación. _x000d__x000a_"/>
    <d v="2019-12-31T18:32:16"/>
    <x v="2"/>
    <x v="0"/>
  </r>
  <r>
    <x v="22"/>
    <x v="7"/>
    <x v="7"/>
    <x v="31"/>
    <x v="31"/>
    <x v="71"/>
    <x v="71"/>
    <n v="90"/>
    <s v="Porcentaje"/>
    <n v="94"/>
    <s v="Se ejecutaron cuarenta y siete (47) eventos de formación de los cuarenta y cinco (45) que estaban programados dentro del Plan Institucional de Capacitación para la presente vigencia. _x000d__x000a__x000d__x000a_Se desarrollaron dos eventos adicionales de capacitación, el primero, dando cumplimiento a los acuerdos sindicales suscritos en la vigencia 2019, y el segundo, en virtud de la asignación presupuestal para desarrollar el Programa de Auditores Internos en Sistemas Integrado de Gestión, que se aprobó para el segundo semestre del año. "/>
    <d v="2019-12-31T16:39:27"/>
    <x v="25"/>
    <x v="0"/>
  </r>
  <r>
    <x v="22"/>
    <x v="7"/>
    <x v="7"/>
    <x v="31"/>
    <x v="31"/>
    <x v="72"/>
    <x v="72"/>
    <n v="80"/>
    <s v="Número"/>
    <n v="94"/>
    <s v="El 94% de los participantes califico en nivel alto y muy alto los procesos de formación ejecutados y evaluados a la fecha de corte."/>
    <d v="2019-12-31T16:43:17"/>
    <x v="26"/>
    <x v="0"/>
  </r>
  <r>
    <x v="23"/>
    <x v="7"/>
    <x v="7"/>
    <x v="32"/>
    <x v="32"/>
    <x v="73"/>
    <x v="73"/>
    <n v="90.8"/>
    <s v="Porcentaje"/>
    <n v="96"/>
    <s v="Se toma la información del informe de ejecución presupuestal generado en el Sistema de Información Financiera SIIF con corte a 31 de diciembre"/>
    <d v="2019-12-31T16:02:35"/>
    <x v="27"/>
    <x v="0"/>
  </r>
  <r>
    <x v="18"/>
    <x v="7"/>
    <x v="7"/>
    <x v="32"/>
    <x v="32"/>
    <x v="74"/>
    <x v="74"/>
    <n v="100"/>
    <s v="Número"/>
    <n v="100"/>
    <s v="Se realizó el 100% del seguimiento al plan, con el reportes de cierre de ejecución de las metas 2019 del Pla Estrategico institucional."/>
    <d v="2019-12-31T12:05:08"/>
    <x v="2"/>
    <x v="0"/>
  </r>
  <r>
    <x v="24"/>
    <x v="7"/>
    <x v="7"/>
    <x v="32"/>
    <x v="32"/>
    <x v="75"/>
    <x v="75"/>
    <n v="10"/>
    <s v="Porcentaje"/>
    <n v="9"/>
    <s v="El porcentaje de reducción en gastos de logística va en 2.53%, tiquetes el 5.53% y el de viáticos el 20%."/>
    <d v="2019-10-30T15:11:09"/>
    <x v="2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88BFA13-74D8-4B01-B1A7-357FC7BBE1F7}" name="TablaDinámica2" cacheId="0" applyNumberFormats="0" applyBorderFormats="0" applyFontFormats="0" applyPatternFormats="0" applyAlignmentFormats="0" applyWidthHeightFormats="1" dataCaption="Valores" missingCaption="0" updatedVersion="6" minRefreshableVersion="3" itemPrintTitles="1" createdVersion="6" indent="0" compact="0" compactData="0" multipleFieldFilters="0">
  <location ref="A1:G78" firstHeaderRow="0" firstDataRow="1" firstDataCol="4"/>
  <pivotFields count="14">
    <pivotField axis="axisRow" compact="0" outline="0" subtotalTop="0" showAll="0" defaultSubtotal="0">
      <items count="25">
        <item x="12"/>
        <item x="1"/>
        <item x="8"/>
        <item x="9"/>
        <item x="6"/>
        <item x="0"/>
        <item x="2"/>
        <item x="5"/>
        <item x="3"/>
        <item x="20"/>
        <item x="7"/>
        <item x="21"/>
        <item x="23"/>
        <item x="22"/>
        <item x="14"/>
        <item x="13"/>
        <item x="11"/>
        <item x="16"/>
        <item x="17"/>
        <item x="15"/>
        <item x="18"/>
        <item x="4"/>
        <item x="19"/>
        <item x="24"/>
        <item x="10"/>
      </items>
    </pivotField>
    <pivotField axis="axisRow" compact="0" outline="0" subtotalTop="0" showAll="0" defaultSubtotal="0">
      <items count="8">
        <item x="0"/>
        <item x="1"/>
        <item x="2"/>
        <item x="3"/>
        <item x="4"/>
        <item x="5"/>
        <item x="6"/>
        <item x="7"/>
      </items>
    </pivotField>
    <pivotField compact="0" outline="0" subtotalTop="0" showAll="0" defaultSubtotal="0">
      <items count="8">
        <item x="2"/>
        <item x="3"/>
        <item x="0"/>
        <item x="7"/>
        <item x="4"/>
        <item x="5"/>
        <item x="6"/>
        <item x="1"/>
      </items>
    </pivotField>
    <pivotField axis="axisRow" compact="0" outline="0" subtotalTop="0" showAll="0" defaultSubtotal="0">
      <items count="33">
        <item x="1"/>
        <item x="0"/>
        <item x="2"/>
        <item x="4"/>
        <item x="3"/>
        <item x="6"/>
        <item x="7"/>
        <item x="5"/>
        <item x="11"/>
        <item x="8"/>
        <item x="10"/>
        <item x="9"/>
        <item x="12"/>
        <item x="13"/>
        <item x="15"/>
        <item x="14"/>
        <item x="19"/>
        <item x="16"/>
        <item x="20"/>
        <item x="17"/>
        <item x="22"/>
        <item x="23"/>
        <item x="18"/>
        <item x="21"/>
        <item x="32"/>
        <item x="25"/>
        <item x="24"/>
        <item x="26"/>
        <item x="30"/>
        <item x="31"/>
        <item x="27"/>
        <item x="29"/>
        <item x="28"/>
      </items>
    </pivotField>
    <pivotField compact="0" outline="0" subtotalTop="0" showAll="0" defaultSubtotal="0">
      <items count="33">
        <item x="24"/>
        <item x="25"/>
        <item x="3"/>
        <item x="14"/>
        <item x="15"/>
        <item x="8"/>
        <item x="0"/>
        <item x="1"/>
        <item x="26"/>
        <item x="27"/>
        <item x="16"/>
        <item x="4"/>
        <item x="28"/>
        <item x="29"/>
        <item x="30"/>
        <item x="31"/>
        <item x="5"/>
        <item x="6"/>
        <item x="22"/>
        <item x="17"/>
        <item x="23"/>
        <item x="9"/>
        <item x="10"/>
        <item x="2"/>
        <item x="18"/>
        <item x="11"/>
        <item x="32"/>
        <item x="19"/>
        <item x="20"/>
        <item x="21"/>
        <item x="7"/>
        <item x="12"/>
        <item x="13"/>
      </items>
    </pivotField>
    <pivotField axis="axisRow" compact="0" outline="0" subtotalTop="0" showAll="0" defaultSubtotal="0">
      <items count="76">
        <item x="5"/>
        <item x="6"/>
        <item x="0"/>
        <item x="1"/>
        <item x="2"/>
        <item x="3"/>
        <item x="4"/>
        <item x="8"/>
        <item x="10"/>
        <item x="11"/>
        <item x="12"/>
        <item x="9"/>
        <item x="14"/>
        <item x="15"/>
        <item x="17"/>
        <item x="18"/>
        <item x="13"/>
        <item x="29"/>
        <item x="30"/>
        <item x="31"/>
        <item x="32"/>
        <item x="33"/>
        <item x="19"/>
        <item x="20"/>
        <item x="21"/>
        <item x="22"/>
        <item x="23"/>
        <item x="28"/>
        <item x="25"/>
        <item x="26"/>
        <item x="27"/>
        <item x="34"/>
        <item x="35"/>
        <item x="36"/>
        <item x="40"/>
        <item x="41"/>
        <item x="42"/>
        <item x="37"/>
        <item x="50"/>
        <item x="51"/>
        <item x="44"/>
        <item x="45"/>
        <item x="46"/>
        <item x="52"/>
        <item x="53"/>
        <item x="47"/>
        <item x="56"/>
        <item x="57"/>
        <item x="58"/>
        <item x="59"/>
        <item x="60"/>
        <item x="61"/>
        <item x="62"/>
        <item x="54"/>
        <item x="55"/>
        <item x="73"/>
        <item x="74"/>
        <item x="75"/>
        <item x="70"/>
        <item x="64"/>
        <item x="66"/>
        <item x="65"/>
        <item x="71"/>
        <item x="72"/>
        <item x="67"/>
        <item x="69"/>
        <item x="68"/>
        <item x="16"/>
        <item x="38"/>
        <item x="48"/>
        <item x="7"/>
        <item x="63"/>
        <item x="24"/>
        <item x="43"/>
        <item x="39"/>
        <item x="49"/>
      </items>
    </pivotField>
    <pivotField compact="0" outline="0" subtotalTop="0" showAll="0" defaultSubtotal="0">
      <items count="76">
        <item x="18"/>
        <item x="54"/>
        <item x="52"/>
        <item x="67"/>
        <item x="38"/>
        <item x="37"/>
        <item x="23"/>
        <item x="15"/>
        <item x="26"/>
        <item x="11"/>
        <item x="9"/>
        <item x="66"/>
        <item x="41"/>
        <item x="4"/>
        <item x="49"/>
        <item x="45"/>
        <item x="62"/>
        <item x="63"/>
        <item x="10"/>
        <item x="33"/>
        <item x="12"/>
        <item x="60"/>
        <item x="50"/>
        <item x="42"/>
        <item x="58"/>
        <item x="59"/>
        <item x="27"/>
        <item x="40"/>
        <item x="6"/>
        <item x="69"/>
        <item x="34"/>
        <item x="31"/>
        <item x="44"/>
        <item x="7"/>
        <item x="13"/>
        <item x="22"/>
        <item x="14"/>
        <item x="43"/>
        <item x="21"/>
        <item x="71"/>
        <item x="65"/>
        <item x="64"/>
        <item x="72"/>
        <item x="25"/>
        <item x="39"/>
        <item x="20"/>
        <item x="16"/>
        <item x="24"/>
        <item x="1"/>
        <item x="3"/>
        <item x="47"/>
        <item x="48"/>
        <item x="2"/>
        <item x="73"/>
        <item x="68"/>
        <item x="75"/>
        <item x="29"/>
        <item x="30"/>
        <item x="5"/>
        <item x="57"/>
        <item x="36"/>
        <item x="56"/>
        <item x="46"/>
        <item x="8"/>
        <item x="51"/>
        <item x="0"/>
        <item x="61"/>
        <item x="32"/>
        <item x="35"/>
        <item x="28"/>
        <item x="17"/>
        <item x="19"/>
        <item x="53"/>
        <item x="55"/>
        <item x="70"/>
        <item x="74"/>
      </items>
    </pivotField>
    <pivotField dataField="1" compact="0" numFmtId="3" outline="0" subtotalTop="0" multipleItemSelectionAllowed="1" showAll="0" defaultSubtotal="0"/>
    <pivotField compact="0" outline="0" subtotalTop="0" showAll="0" defaultSubtotal="0"/>
    <pivotField dataField="1" compact="0" outline="0" subtotalTop="0" showAll="0" defaultSubtotal="0"/>
    <pivotField compact="0" outline="0" subtotalTop="0" showAll="0" defaultSubtotal="0"/>
    <pivotField compact="0" outline="0" subtotalTop="0" showAll="0" defaultSubtotal="0"/>
    <pivotField dataField="1" compact="0" numFmtId="9" outline="0" subtotalTop="0" multipleItemSelectionAllowed="1" showAll="0" defaultSubtotal="0"/>
    <pivotField compact="0" outline="0" subtotalTop="0" showAll="0" defaultSubtotal="0">
      <items count="2">
        <item x="1"/>
        <item x="0"/>
      </items>
    </pivotField>
  </pivotFields>
  <rowFields count="4">
    <field x="1"/>
    <field x="3"/>
    <field x="5"/>
    <field x="0"/>
  </rowFields>
  <rowItems count="77">
    <i>
      <x/>
      <x/>
      <x/>
      <x v="21"/>
    </i>
    <i r="2">
      <x v="1"/>
      <x v="21"/>
    </i>
    <i r="2">
      <x v="70"/>
      <x v="8"/>
    </i>
    <i r="1">
      <x v="1"/>
      <x v="2"/>
      <x v="5"/>
    </i>
    <i r="2">
      <x v="3"/>
      <x v="5"/>
    </i>
    <i r="2">
      <x v="4"/>
      <x v="1"/>
    </i>
    <i r="2">
      <x v="5"/>
      <x v="6"/>
    </i>
    <i r="2">
      <x v="6"/>
      <x v="8"/>
    </i>
    <i r="1">
      <x v="2"/>
      <x v="7"/>
      <x v="8"/>
    </i>
    <i>
      <x v="1"/>
      <x v="3"/>
      <x v="8"/>
      <x v="4"/>
    </i>
    <i r="2">
      <x v="9"/>
      <x v="4"/>
    </i>
    <i r="2">
      <x v="10"/>
      <x v="4"/>
    </i>
    <i r="1">
      <x v="4"/>
      <x v="11"/>
      <x v="7"/>
    </i>
    <i r="1">
      <x v="5"/>
      <x v="12"/>
      <x v="10"/>
    </i>
    <i r="2">
      <x v="13"/>
      <x v="10"/>
    </i>
    <i r="2">
      <x v="67"/>
      <x v="7"/>
    </i>
    <i r="1">
      <x v="6"/>
      <x v="14"/>
      <x v="8"/>
    </i>
    <i r="2">
      <x v="15"/>
      <x v="8"/>
    </i>
    <i r="1">
      <x v="7"/>
      <x v="16"/>
      <x v="6"/>
    </i>
    <i>
      <x v="2"/>
      <x v="8"/>
      <x v="17"/>
      <x/>
    </i>
    <i r="2">
      <x v="18"/>
      <x/>
    </i>
    <i r="2">
      <x v="19"/>
      <x/>
    </i>
    <i r="2">
      <x v="20"/>
      <x v="1"/>
    </i>
    <i r="2">
      <x v="21"/>
      <x/>
    </i>
    <i r="1">
      <x v="9"/>
      <x v="22"/>
      <x v="5"/>
    </i>
    <i r="2">
      <x v="23"/>
      <x v="1"/>
    </i>
    <i r="2">
      <x v="24"/>
      <x v="1"/>
    </i>
    <i r="2">
      <x v="25"/>
      <x v="2"/>
    </i>
    <i r="2">
      <x v="26"/>
      <x v="3"/>
    </i>
    <i r="2">
      <x v="72"/>
      <x v="7"/>
    </i>
    <i r="1">
      <x v="10"/>
      <x v="27"/>
      <x v="2"/>
    </i>
    <i r="1">
      <x v="11"/>
      <x v="28"/>
      <x v="3"/>
    </i>
    <i r="2">
      <x v="29"/>
      <x v="24"/>
    </i>
    <i r="2">
      <x v="30"/>
      <x v="16"/>
    </i>
    <i>
      <x v="3"/>
      <x v="12"/>
      <x v="31"/>
      <x v="8"/>
    </i>
    <i r="1">
      <x v="13"/>
      <x v="32"/>
      <x v="15"/>
    </i>
    <i r="2">
      <x v="33"/>
      <x v="4"/>
    </i>
    <i>
      <x v="4"/>
      <x v="14"/>
      <x v="34"/>
      <x v="14"/>
    </i>
    <i r="2">
      <x v="35"/>
      <x v="19"/>
    </i>
    <i r="2">
      <x v="36"/>
      <x v="19"/>
    </i>
    <i r="2">
      <x v="73"/>
      <x v="7"/>
    </i>
    <i r="1">
      <x v="15"/>
      <x v="37"/>
      <x v="1"/>
    </i>
    <i r="2">
      <x v="68"/>
      <x v="7"/>
    </i>
    <i r="2">
      <x v="74"/>
      <x v="1"/>
    </i>
    <i>
      <x v="5"/>
      <x v="16"/>
      <x v="38"/>
      <x v="5"/>
    </i>
    <i r="2">
      <x v="39"/>
      <x v="5"/>
    </i>
    <i r="1">
      <x v="17"/>
      <x v="40"/>
      <x v="5"/>
    </i>
    <i r="2">
      <x v="41"/>
      <x v="5"/>
    </i>
    <i r="2">
      <x v="42"/>
      <x v="1"/>
    </i>
    <i r="1">
      <x v="18"/>
      <x v="43"/>
      <x v="5"/>
    </i>
    <i r="2">
      <x v="44"/>
      <x v="5"/>
    </i>
    <i r="1">
      <x v="19"/>
      <x v="45"/>
      <x v="19"/>
    </i>
    <i r="1">
      <x v="22"/>
      <x v="69"/>
      <x v="7"/>
    </i>
    <i r="2">
      <x v="75"/>
      <x v="1"/>
    </i>
    <i>
      <x v="6"/>
      <x v="20"/>
      <x v="46"/>
      <x v="17"/>
    </i>
    <i r="2">
      <x v="47"/>
      <x v="17"/>
    </i>
    <i r="2">
      <x v="48"/>
      <x v="18"/>
    </i>
    <i r="2">
      <x v="49"/>
      <x v="18"/>
    </i>
    <i r="1">
      <x v="21"/>
      <x v="50"/>
      <x v="5"/>
    </i>
    <i r="2">
      <x v="51"/>
      <x v="5"/>
    </i>
    <i r="2">
      <x v="52"/>
      <x v="8"/>
    </i>
    <i r="2">
      <x v="71"/>
      <x v="8"/>
    </i>
    <i r="1">
      <x v="23"/>
      <x v="53"/>
      <x/>
    </i>
    <i r="2">
      <x v="54"/>
      <x v="19"/>
    </i>
    <i>
      <x v="7"/>
      <x v="24"/>
      <x v="55"/>
      <x v="12"/>
    </i>
    <i r="2">
      <x v="56"/>
      <x v="20"/>
    </i>
    <i r="2">
      <x v="57"/>
      <x v="23"/>
    </i>
    <i r="1">
      <x v="25"/>
      <x v="61"/>
      <x v="20"/>
    </i>
    <i r="1">
      <x v="26"/>
      <x v="59"/>
      <x v="20"/>
    </i>
    <i r="1">
      <x v="27"/>
      <x v="60"/>
      <x v="22"/>
    </i>
    <i r="1">
      <x v="28"/>
      <x v="58"/>
      <x v="20"/>
    </i>
    <i r="1">
      <x v="29"/>
      <x v="62"/>
      <x v="13"/>
    </i>
    <i r="2">
      <x v="63"/>
      <x v="13"/>
    </i>
    <i r="1">
      <x v="30"/>
      <x v="64"/>
      <x v="9"/>
    </i>
    <i r="1">
      <x v="31"/>
      <x v="65"/>
      <x v="11"/>
    </i>
    <i r="1">
      <x v="32"/>
      <x v="66"/>
      <x v="21"/>
    </i>
    <i t="grand">
      <x/>
    </i>
  </rowItems>
  <colFields count="1">
    <field x="-2"/>
  </colFields>
  <colItems count="3">
    <i>
      <x/>
    </i>
    <i i="1">
      <x v="1"/>
    </i>
    <i i="2">
      <x v="2"/>
    </i>
  </colItems>
  <dataFields count="3">
    <dataField name="Meta_19" fld="7" baseField="13" baseItem="0" numFmtId="3"/>
    <dataField name="Avan_19" fld="9" baseField="13" baseItem="0" numFmtId="3"/>
    <dataField name="% Avance" fld="12" subtotal="average" baseField="13" baseItem="0" numFmtId="10"/>
  </dataFields>
  <formats count="32">
    <format dxfId="33">
      <pivotArea outline="0" fieldPosition="0">
        <references count="1">
          <reference field="4294967294" count="1">
            <x v="2"/>
          </reference>
        </references>
      </pivotArea>
    </format>
    <format dxfId="32">
      <pivotArea outline="0" fieldPosition="0">
        <references count="1">
          <reference field="4294967294" count="1">
            <x v="0"/>
          </reference>
        </references>
      </pivotArea>
    </format>
    <format dxfId="31">
      <pivotArea outline="0" fieldPosition="0">
        <references count="1">
          <reference field="4294967294" count="1">
            <x v="1"/>
          </reference>
        </references>
      </pivotArea>
    </format>
    <format dxfId="30">
      <pivotArea field="13" type="button" dataOnly="0" labelOnly="1" outline="0"/>
    </format>
    <format dxfId="29">
      <pivotArea dataOnly="0" labelOnly="1" outline="0" fieldPosition="0">
        <references count="1">
          <reference field="0" count="1" defaultSubtotal="1">
            <x v="0"/>
          </reference>
        </references>
      </pivotArea>
    </format>
    <format dxfId="28">
      <pivotArea dataOnly="0" labelOnly="1" outline="0" fieldPosition="0">
        <references count="1">
          <reference field="0" count="1" defaultSubtotal="1">
            <x v="1"/>
          </reference>
        </references>
      </pivotArea>
    </format>
    <format dxfId="27">
      <pivotArea dataOnly="0" labelOnly="1" outline="0" fieldPosition="0">
        <references count="1">
          <reference field="0" count="1" defaultSubtotal="1">
            <x v="2"/>
          </reference>
        </references>
      </pivotArea>
    </format>
    <format dxfId="26">
      <pivotArea dataOnly="0" labelOnly="1" outline="0" fieldPosition="0">
        <references count="1">
          <reference field="0" count="1" defaultSubtotal="1">
            <x v="3"/>
          </reference>
        </references>
      </pivotArea>
    </format>
    <format dxfId="25">
      <pivotArea dataOnly="0" labelOnly="1" outline="0" fieldPosition="0">
        <references count="1">
          <reference field="0" count="1" defaultSubtotal="1">
            <x v="4"/>
          </reference>
        </references>
      </pivotArea>
    </format>
    <format dxfId="24">
      <pivotArea dataOnly="0" labelOnly="1" outline="0" fieldPosition="0">
        <references count="1">
          <reference field="0" count="1" defaultSubtotal="1">
            <x v="5"/>
          </reference>
        </references>
      </pivotArea>
    </format>
    <format dxfId="23">
      <pivotArea dataOnly="0" labelOnly="1" outline="0" fieldPosition="0">
        <references count="1">
          <reference field="0" count="1" defaultSubtotal="1">
            <x v="6"/>
          </reference>
        </references>
      </pivotArea>
    </format>
    <format dxfId="22">
      <pivotArea dataOnly="0" labelOnly="1" outline="0" fieldPosition="0">
        <references count="1">
          <reference field="0" count="1" defaultSubtotal="1">
            <x v="7"/>
          </reference>
        </references>
      </pivotArea>
    </format>
    <format dxfId="21">
      <pivotArea dataOnly="0" labelOnly="1" outline="0" fieldPosition="0">
        <references count="1">
          <reference field="0" count="1" defaultSubtotal="1">
            <x v="8"/>
          </reference>
        </references>
      </pivotArea>
    </format>
    <format dxfId="20">
      <pivotArea dataOnly="0" labelOnly="1" outline="0" fieldPosition="0">
        <references count="1">
          <reference field="0" count="1" defaultSubtotal="1">
            <x v="9"/>
          </reference>
        </references>
      </pivotArea>
    </format>
    <format dxfId="19">
      <pivotArea dataOnly="0" labelOnly="1" outline="0" fieldPosition="0">
        <references count="1">
          <reference field="0" count="1" defaultSubtotal="1">
            <x v="10"/>
          </reference>
        </references>
      </pivotArea>
    </format>
    <format dxfId="18">
      <pivotArea dataOnly="0" labelOnly="1" outline="0" fieldPosition="0">
        <references count="1">
          <reference field="0" count="1" defaultSubtotal="1">
            <x v="11"/>
          </reference>
        </references>
      </pivotArea>
    </format>
    <format dxfId="17">
      <pivotArea dataOnly="0" labelOnly="1" outline="0" fieldPosition="0">
        <references count="1">
          <reference field="0" count="1" defaultSubtotal="1">
            <x v="12"/>
          </reference>
        </references>
      </pivotArea>
    </format>
    <format dxfId="16">
      <pivotArea dataOnly="0" labelOnly="1" outline="0" fieldPosition="0">
        <references count="1">
          <reference field="0" count="1" defaultSubtotal="1">
            <x v="13"/>
          </reference>
        </references>
      </pivotArea>
    </format>
    <format dxfId="15">
      <pivotArea dataOnly="0" labelOnly="1" outline="0" fieldPosition="0">
        <references count="1">
          <reference field="0" count="1" defaultSubtotal="1">
            <x v="14"/>
          </reference>
        </references>
      </pivotArea>
    </format>
    <format dxfId="14">
      <pivotArea dataOnly="0" labelOnly="1" outline="0" fieldPosition="0">
        <references count="1">
          <reference field="0" count="1" defaultSubtotal="1">
            <x v="15"/>
          </reference>
        </references>
      </pivotArea>
    </format>
    <format dxfId="13">
      <pivotArea dataOnly="0" labelOnly="1" outline="0" fieldPosition="0">
        <references count="1">
          <reference field="0" count="1" defaultSubtotal="1">
            <x v="16"/>
          </reference>
        </references>
      </pivotArea>
    </format>
    <format dxfId="12">
      <pivotArea dataOnly="0" labelOnly="1" outline="0" fieldPosition="0">
        <references count="1">
          <reference field="0" count="1" defaultSubtotal="1">
            <x v="17"/>
          </reference>
        </references>
      </pivotArea>
    </format>
    <format dxfId="11">
      <pivotArea dataOnly="0" labelOnly="1" outline="0" fieldPosition="0">
        <references count="1">
          <reference field="0" count="1" defaultSubtotal="1">
            <x v="18"/>
          </reference>
        </references>
      </pivotArea>
    </format>
    <format dxfId="10">
      <pivotArea dataOnly="0" labelOnly="1" outline="0" fieldPosition="0">
        <references count="1">
          <reference field="0" count="1" defaultSubtotal="1">
            <x v="19"/>
          </reference>
        </references>
      </pivotArea>
    </format>
    <format dxfId="9">
      <pivotArea dataOnly="0" labelOnly="1" outline="0" fieldPosition="0">
        <references count="1">
          <reference field="0" count="1" defaultSubtotal="1">
            <x v="20"/>
          </reference>
        </references>
      </pivotArea>
    </format>
    <format dxfId="8">
      <pivotArea dataOnly="0" labelOnly="1" outline="0" fieldPosition="0">
        <references count="1">
          <reference field="0" count="1" defaultSubtotal="1">
            <x v="21"/>
          </reference>
        </references>
      </pivotArea>
    </format>
    <format dxfId="7">
      <pivotArea dataOnly="0" labelOnly="1" outline="0" fieldPosition="0">
        <references count="1">
          <reference field="0" count="1" defaultSubtotal="1">
            <x v="22"/>
          </reference>
        </references>
      </pivotArea>
    </format>
    <format dxfId="6">
      <pivotArea dataOnly="0" labelOnly="1" outline="0" fieldPosition="0">
        <references count="1">
          <reference field="0" count="1" defaultSubtotal="1">
            <x v="23"/>
          </reference>
        </references>
      </pivotArea>
    </format>
    <format dxfId="5">
      <pivotArea dataOnly="0" labelOnly="1" outline="0" fieldPosition="0">
        <references count="1">
          <reference field="0" count="1" defaultSubtotal="1">
            <x v="24"/>
          </reference>
        </references>
      </pivotArea>
    </format>
    <format dxfId="4">
      <pivotArea dataOnly="0" labelOnly="1" grandRow="1" outline="0" fieldPosition="0"/>
    </format>
    <format dxfId="3">
      <pivotArea outline="0" collapsedLevelsAreSubtotals="1" fieldPosition="0"/>
    </format>
    <format dxfId="2">
      <pivotArea dataOnly="0" labelOnly="1" outline="0" fieldPosition="0">
        <references count="1">
          <reference field="4294967294" count="3">
            <x v="0"/>
            <x v="1"/>
            <x v="2"/>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kronos MCSIG PPP" connectionId="1" xr16:uid="{5E430064-BC03-4D01-9F06-345D587DB836}" autoFormatId="16" applyNumberFormats="0" applyBorderFormats="0" applyFontFormats="0" applyPatternFormats="0" applyAlignmentFormats="0" applyWidthHeightFormats="0">
  <queryTableRefresh nextId="81" unboundColumnsRight="2">
    <queryTableFields count="14">
      <queryTableField id="3" name="DEP_NOMBRE" tableColumnId="3"/>
      <queryTableField id="67" name="OBJ_ID" tableColumnId="1"/>
      <queryTableField id="68" name="OBJ_DESCRIPCION" tableColumnId="2"/>
      <queryTableField id="69" name="EST_ID" tableColumnId="4"/>
      <queryTableField id="70" name="EST_DESCRIPCION" tableColumnId="5"/>
      <queryTableField id="71" name="SIN_ID" tableColumnId="6"/>
      <queryTableField id="72" name="SIN_NOMBRE" tableColumnId="7"/>
      <queryTableField id="73" name="SIP_CANTIDAD" tableColumnId="8"/>
      <queryTableField id="74" name="SIU_NUMBRE" tableColumnId="9"/>
      <queryTableField id="75" name="SIA_CANTIDAD" tableColumnId="10"/>
      <queryTableField id="76" name="SIA_OBSERVACIONES" tableColumnId="11"/>
      <queryTableField id="77" name="SIA_FECHA" tableColumnId="12"/>
      <queryTableField id="78" dataBound="0" tableColumnId="13"/>
      <queryTableField id="79" dataBound="0" tableColumnId="14"/>
    </queryTableFields>
    <queryTableDeletedFields count="7">
      <deletedField name="Actividad"/>
      <deletedField name="CONTEO"/>
      <deletedField name="ValorPorZona"/>
      <deletedField name="Departamemto"/>
      <deletedField name="Municipio"/>
      <deletedField name="FAE_FECHA_EPE"/>
      <deletedField name="DEP_ID"/>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BAF2B64-2368-481B-9392-7B9D2E2A7E6E}" name="Tabla_kronos_MCSIG_PEI" displayName="Tabla_kronos_MCSIG_PEI" ref="A1:N78" tableType="queryTable" totalsRowCount="1" headerRowDxfId="47">
  <autoFilter ref="A1:N77" xr:uid="{54B021D3-9B9A-459E-BC6D-827D97B378CE}"/>
  <tableColumns count="14">
    <tableColumn id="3" xr3:uid="{E7B5A421-8ED8-4102-ADFF-610671FB3D43}" uniqueName="3" name="DEP_NOMBRE" queryTableFieldId="3"/>
    <tableColumn id="1" xr3:uid="{C471FFCA-41F4-4255-BB25-DCA59E0F3957}" uniqueName="1" name="OBJ_ID" queryTableFieldId="67" dataDxfId="46" totalsRowDxfId="45"/>
    <tableColumn id="2" xr3:uid="{C93A7898-037C-4AC5-94D8-F0FC0299BEF5}" uniqueName="2" name="OBJ_DESCRIPCION" queryTableFieldId="68"/>
    <tableColumn id="4" xr3:uid="{C6B57D85-ADF0-4231-9497-AABBF8C56348}" uniqueName="4" name="EST_ID" queryTableFieldId="69" dataDxfId="44"/>
    <tableColumn id="5" xr3:uid="{685B3C29-3BD7-4A97-890C-89D2A54C05D4}" uniqueName="5" name="EST_DESCRIPCION" queryTableFieldId="70"/>
    <tableColumn id="6" xr3:uid="{65AE44FA-B6C0-429F-9D92-C54FC36BA582}" uniqueName="6" name="SIN_ID" queryTableFieldId="71" dataDxfId="43"/>
    <tableColumn id="7" xr3:uid="{720823D9-FFF5-435C-959F-27906350154A}" uniqueName="7" name="SIN_NOMBRE" totalsRowFunction="count" queryTableFieldId="72" totalsRowDxfId="42"/>
    <tableColumn id="8" xr3:uid="{0D2349AF-D84F-442D-B76F-4C75452E9DB2}" uniqueName="8" name="SIP_CANTIDAD" queryTableFieldId="73" dataDxfId="41"/>
    <tableColumn id="9" xr3:uid="{C47F9454-0D4C-4B14-A456-E7BD1C9881F8}" uniqueName="9" name="SIU_NUMBRE" queryTableFieldId="74"/>
    <tableColumn id="10" xr3:uid="{2DCEB573-BAE9-4F25-B753-8788379182A6}" uniqueName="10" name="SIA_CANTIDAD" totalsRowFunction="count" queryTableFieldId="75" dataDxfId="40" totalsRowDxfId="39"/>
    <tableColumn id="11" xr3:uid="{B7ACD2CE-1D68-4034-A146-FC00773E1F6B}" uniqueName="11" name="SIA_OBSERVACIONES" queryTableFieldId="76"/>
    <tableColumn id="12" xr3:uid="{0F0AFBD9-A24C-433C-A8AB-B7EF15C61120}" uniqueName="12" name="SIA_FECHA" queryTableFieldId="77" dataDxfId="38"/>
    <tableColumn id="13" xr3:uid="{61E3E310-7E37-4FE3-B100-0F18F6BCF194}" uniqueName="13" name="% Avance TOTAL" queryTableFieldId="78" dataDxfId="37" totalsRowDxfId="36" dataCellStyle="Porcentaje">
      <calculatedColumnFormula>IFERROR(Tabla_kronos_MCSIG_PEI[[#This Row],[SIA_CANTIDAD]]/Tabla_kronos_MCSIG_PEI[[#This Row],[SIP_CANTIDAD]],"Meta sin Valor")</calculatedColumnFormula>
    </tableColumn>
    <tableColumn id="14" xr3:uid="{26BD7257-3971-4306-A75A-4DDC05F1C005}" uniqueName="14" name="PND" totalsRowFunction="custom" queryTableFieldId="79" dataDxfId="35" totalsRowDxfId="34">
      <calculatedColumnFormula>IFERROR(IF(VLOOKUP(Tabla_kronos_MCSIG_PEI[[#This Row],[SIN_ID]],#REF!,1,0)&gt;0,"X","-"),"-")</calculatedColumnFormula>
      <totalsRowFormula>COUNTIF(Tabla_kronos_MCSIG_PEI[PND],"X")</totalsRow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B58E9-4AC6-4D0C-AA7F-DAAC9D0FB39F}">
  <sheetPr>
    <tabColor rgb="FF002060"/>
  </sheetPr>
  <dimension ref="A1:R79"/>
  <sheetViews>
    <sheetView workbookViewId="0">
      <pane ySplit="1" topLeftCell="A2" activePane="bottomLeft" state="frozen"/>
      <selection pane="bottomLeft"/>
    </sheetView>
  </sheetViews>
  <sheetFormatPr baseColWidth="10" defaultRowHeight="15" x14ac:dyDescent="0.25"/>
  <cols>
    <col min="1" max="1" width="18" bestFit="1" customWidth="1"/>
    <col min="2" max="2" width="11.7109375" bestFit="1" customWidth="1"/>
    <col min="3" max="3" width="21.85546875" bestFit="1" customWidth="1"/>
    <col min="4" max="4" width="11.42578125" bestFit="1" customWidth="1"/>
    <col min="5" max="5" width="21.5703125" bestFit="1" customWidth="1"/>
    <col min="6" max="6" width="11.42578125" bestFit="1" customWidth="1"/>
    <col min="7" max="7" width="17.5703125" bestFit="1" customWidth="1"/>
    <col min="8" max="8" width="18.5703125" bestFit="1" customWidth="1"/>
    <col min="9" max="9" width="17.5703125" bestFit="1" customWidth="1"/>
    <col min="10" max="10" width="18.7109375" bestFit="1" customWidth="1"/>
    <col min="11" max="11" width="24.42578125" bestFit="1" customWidth="1"/>
    <col min="12" max="12" width="15.140625" bestFit="1" customWidth="1"/>
    <col min="13" max="13" width="20" bestFit="1" customWidth="1"/>
    <col min="14" max="14" width="9.42578125" bestFit="1" customWidth="1"/>
    <col min="15" max="15" width="9.42578125" style="1" bestFit="1" customWidth="1"/>
    <col min="17" max="17" width="17" bestFit="1" customWidth="1"/>
    <col min="18" max="19" width="15.7109375" bestFit="1" customWidth="1"/>
  </cols>
  <sheetData>
    <row r="1" spans="1:18" x14ac:dyDescent="0.25">
      <c r="A1" s="1" t="s">
        <v>107</v>
      </c>
      <c r="B1" s="1" t="s">
        <v>108</v>
      </c>
      <c r="C1" s="1" t="s">
        <v>109</v>
      </c>
      <c r="D1" s="1" t="s">
        <v>110</v>
      </c>
      <c r="E1" s="1" t="s">
        <v>111</v>
      </c>
      <c r="F1" s="1" t="s">
        <v>112</v>
      </c>
      <c r="G1" s="1" t="s">
        <v>113</v>
      </c>
      <c r="H1" s="3" t="s">
        <v>114</v>
      </c>
      <c r="I1" s="1" t="s">
        <v>115</v>
      </c>
      <c r="J1" s="3" t="s">
        <v>116</v>
      </c>
      <c r="K1" s="1" t="s">
        <v>117</v>
      </c>
      <c r="L1" s="1" t="s">
        <v>118</v>
      </c>
      <c r="M1" s="7" t="s">
        <v>106</v>
      </c>
      <c r="N1" s="9" t="s">
        <v>105</v>
      </c>
      <c r="O1"/>
      <c r="Q1" s="4" t="s">
        <v>119</v>
      </c>
      <c r="R1" s="5">
        <v>43861.755017592594</v>
      </c>
    </row>
    <row r="2" spans="1:18" x14ac:dyDescent="0.25">
      <c r="A2" t="s">
        <v>5</v>
      </c>
      <c r="B2" s="1">
        <v>1</v>
      </c>
      <c r="C2" t="s">
        <v>76</v>
      </c>
      <c r="D2" s="1">
        <v>32</v>
      </c>
      <c r="E2" t="s">
        <v>77</v>
      </c>
      <c r="F2" s="1">
        <v>223</v>
      </c>
      <c r="G2" t="s">
        <v>120</v>
      </c>
      <c r="H2" s="3">
        <v>0</v>
      </c>
      <c r="I2" t="s">
        <v>102</v>
      </c>
      <c r="J2" s="3">
        <v>0</v>
      </c>
      <c r="K2" t="s">
        <v>171</v>
      </c>
      <c r="L2" s="6">
        <v>43830.64947916667</v>
      </c>
      <c r="M2" s="8" t="str">
        <f>IFERROR(Tabla_kronos_MCSIG_PEI[[#This Row],[SIA_CANTIDAD]]/Tabla_kronos_MCSIG_PEI[[#This Row],[SIP_CANTIDAD]],"Meta sin Valor")</f>
        <v>Meta sin Valor</v>
      </c>
      <c r="N2" s="1" t="str">
        <f>IFERROR(IF(VLOOKUP(Tabla_kronos_MCSIG_PEI[[#This Row],[SIN_ID]],#REF!,1,0)&gt;0,"X","-"),"-")</f>
        <v>-</v>
      </c>
      <c r="O2"/>
      <c r="Q2" s="12">
        <f ca="1">NOW()</f>
        <v>44244.392541435183</v>
      </c>
    </row>
    <row r="3" spans="1:18" x14ac:dyDescent="0.25">
      <c r="A3" t="s">
        <v>5</v>
      </c>
      <c r="B3" s="1">
        <v>1</v>
      </c>
      <c r="C3" t="s">
        <v>76</v>
      </c>
      <c r="D3" s="1">
        <v>32</v>
      </c>
      <c r="E3" t="s">
        <v>77</v>
      </c>
      <c r="F3" s="1">
        <v>224</v>
      </c>
      <c r="G3" t="s">
        <v>121</v>
      </c>
      <c r="H3" s="3">
        <v>0</v>
      </c>
      <c r="I3" t="s">
        <v>102</v>
      </c>
      <c r="J3" s="3">
        <v>0</v>
      </c>
      <c r="K3" t="s">
        <v>172</v>
      </c>
      <c r="L3" s="6">
        <v>43830.65042824074</v>
      </c>
      <c r="M3" s="8" t="str">
        <f>IFERROR(Tabla_kronos_MCSIG_PEI[[#This Row],[SIA_CANTIDAD]]/Tabla_kronos_MCSIG_PEI[[#This Row],[SIP_CANTIDAD]],"Meta sin Valor")</f>
        <v>Meta sin Valor</v>
      </c>
      <c r="N3" s="1" t="str">
        <f>IFERROR(IF(VLOOKUP(Tabla_kronos_MCSIG_PEI[[#This Row],[SIN_ID]],#REF!,1,0)&gt;0,"X","-"),"-")</f>
        <v>-</v>
      </c>
      <c r="O3"/>
    </row>
    <row r="4" spans="1:18" x14ac:dyDescent="0.25">
      <c r="A4" t="s">
        <v>6</v>
      </c>
      <c r="B4" s="1">
        <v>1</v>
      </c>
      <c r="C4" t="s">
        <v>76</v>
      </c>
      <c r="D4" s="1">
        <v>32</v>
      </c>
      <c r="E4" t="s">
        <v>77</v>
      </c>
      <c r="F4" s="1">
        <v>225</v>
      </c>
      <c r="G4" t="s">
        <v>122</v>
      </c>
      <c r="H4" s="3">
        <v>0</v>
      </c>
      <c r="I4" t="s">
        <v>102</v>
      </c>
      <c r="J4" s="3">
        <v>0</v>
      </c>
      <c r="K4" t="s">
        <v>123</v>
      </c>
      <c r="L4" s="6">
        <v>43738.502962962964</v>
      </c>
      <c r="M4" s="8" t="str">
        <f>IFERROR(Tabla_kronos_MCSIG_PEI[[#This Row],[SIA_CANTIDAD]]/Tabla_kronos_MCSIG_PEI[[#This Row],[SIP_CANTIDAD]],"Meta sin Valor")</f>
        <v>Meta sin Valor</v>
      </c>
      <c r="N4" s="1" t="str">
        <f>IFERROR(IF(VLOOKUP(Tabla_kronos_MCSIG_PEI[[#This Row],[SIN_ID]],#REF!,1,0)&gt;0,"X","-"),"-")</f>
        <v>-</v>
      </c>
      <c r="O4"/>
    </row>
    <row r="5" spans="1:18" x14ac:dyDescent="0.25">
      <c r="A5" t="s">
        <v>124</v>
      </c>
      <c r="B5" s="1">
        <v>1</v>
      </c>
      <c r="C5" t="s">
        <v>76</v>
      </c>
      <c r="D5" s="1">
        <v>32</v>
      </c>
      <c r="E5" t="s">
        <v>77</v>
      </c>
      <c r="F5" s="1">
        <v>226</v>
      </c>
      <c r="G5" t="s">
        <v>78</v>
      </c>
      <c r="H5" s="3">
        <v>25</v>
      </c>
      <c r="I5" t="s">
        <v>102</v>
      </c>
      <c r="J5" s="3">
        <v>35</v>
      </c>
      <c r="K5" t="s">
        <v>125</v>
      </c>
      <c r="L5" s="6">
        <v>43738.752824074072</v>
      </c>
      <c r="M5" s="8">
        <f>IFERROR(Tabla_kronos_MCSIG_PEI[[#This Row],[SIA_CANTIDAD]]/Tabla_kronos_MCSIG_PEI[[#This Row],[SIP_CANTIDAD]],"Meta sin Valor")</f>
        <v>1.4</v>
      </c>
      <c r="N5" s="1" t="str">
        <f>IFERROR(IF(VLOOKUP(Tabla_kronos_MCSIG_PEI[[#This Row],[SIN_ID]],#REF!,1,0)&gt;0,"X","-"),"-")</f>
        <v>-</v>
      </c>
      <c r="O5"/>
    </row>
    <row r="6" spans="1:18" x14ac:dyDescent="0.25">
      <c r="A6" t="s">
        <v>3</v>
      </c>
      <c r="B6" s="1">
        <v>1</v>
      </c>
      <c r="C6" t="s">
        <v>76</v>
      </c>
      <c r="D6" s="1">
        <v>32</v>
      </c>
      <c r="E6" t="s">
        <v>77</v>
      </c>
      <c r="F6" s="1">
        <v>227</v>
      </c>
      <c r="G6" t="s">
        <v>126</v>
      </c>
      <c r="H6" s="3">
        <v>1</v>
      </c>
      <c r="I6" t="s">
        <v>102</v>
      </c>
      <c r="J6" s="3">
        <v>1</v>
      </c>
      <c r="K6" t="s">
        <v>194</v>
      </c>
      <c r="L6" s="6">
        <v>43830.64335648148</v>
      </c>
      <c r="M6" s="8">
        <f>IFERROR(Tabla_kronos_MCSIG_PEI[[#This Row],[SIA_CANTIDAD]]/Tabla_kronos_MCSIG_PEI[[#This Row],[SIP_CANTIDAD]],"Meta sin Valor")</f>
        <v>1</v>
      </c>
      <c r="N6" s="1" t="str">
        <f>IFERROR(IF(VLOOKUP(Tabla_kronos_MCSIG_PEI[[#This Row],[SIN_ID]],#REF!,1,0)&gt;0,"X","-"),"-")</f>
        <v>-</v>
      </c>
      <c r="O6"/>
    </row>
    <row r="7" spans="1:18" x14ac:dyDescent="0.25">
      <c r="A7" t="s">
        <v>1</v>
      </c>
      <c r="B7" s="1">
        <v>1</v>
      </c>
      <c r="C7" t="s">
        <v>76</v>
      </c>
      <c r="D7" s="1">
        <v>31</v>
      </c>
      <c r="E7" t="s">
        <v>0</v>
      </c>
      <c r="F7" s="1">
        <v>221</v>
      </c>
      <c r="G7" t="s">
        <v>127</v>
      </c>
      <c r="H7" s="3">
        <v>0</v>
      </c>
      <c r="I7" t="s">
        <v>102</v>
      </c>
      <c r="J7" s="3">
        <v>0</v>
      </c>
      <c r="K7" t="s">
        <v>173</v>
      </c>
      <c r="L7" s="6">
        <v>43826.435208333336</v>
      </c>
      <c r="M7" s="8" t="str">
        <f>IFERROR(Tabla_kronos_MCSIG_PEI[[#This Row],[SIA_CANTIDAD]]/Tabla_kronos_MCSIG_PEI[[#This Row],[SIP_CANTIDAD]],"Meta sin Valor")</f>
        <v>Meta sin Valor</v>
      </c>
      <c r="N7" s="1" t="str">
        <f>IFERROR(IF(VLOOKUP(Tabla_kronos_MCSIG_PEI[[#This Row],[SIN_ID]],#REF!,1,0)&gt;0,"X","-"),"-")</f>
        <v>-</v>
      </c>
      <c r="O7"/>
    </row>
    <row r="8" spans="1:18" x14ac:dyDescent="0.25">
      <c r="A8" t="s">
        <v>1</v>
      </c>
      <c r="B8" s="1">
        <v>1</v>
      </c>
      <c r="C8" t="s">
        <v>76</v>
      </c>
      <c r="D8" s="1">
        <v>31</v>
      </c>
      <c r="E8" t="s">
        <v>0</v>
      </c>
      <c r="F8" s="1">
        <v>222</v>
      </c>
      <c r="G8" t="s">
        <v>2</v>
      </c>
      <c r="H8" s="3">
        <v>25</v>
      </c>
      <c r="I8" t="s">
        <v>102</v>
      </c>
      <c r="J8" s="3">
        <v>25</v>
      </c>
      <c r="K8" t="s">
        <v>174</v>
      </c>
      <c r="L8" s="6">
        <v>43830.441805555558</v>
      </c>
      <c r="M8" s="8">
        <f>IFERROR(Tabla_kronos_MCSIG_PEI[[#This Row],[SIA_CANTIDAD]]/Tabla_kronos_MCSIG_PEI[[#This Row],[SIP_CANTIDAD]],"Meta sin Valor")</f>
        <v>1</v>
      </c>
      <c r="N8" s="1" t="str">
        <f>IFERROR(IF(VLOOKUP(Tabla_kronos_MCSIG_PEI[[#This Row],[SIN_ID]],#REF!,1,0)&gt;0,"X","-"),"-")</f>
        <v>-</v>
      </c>
      <c r="O8"/>
    </row>
    <row r="9" spans="1:18" x14ac:dyDescent="0.25">
      <c r="A9" t="s">
        <v>3</v>
      </c>
      <c r="B9" s="1">
        <v>1</v>
      </c>
      <c r="C9" t="s">
        <v>76</v>
      </c>
      <c r="D9" s="1">
        <v>31</v>
      </c>
      <c r="E9" t="s">
        <v>0</v>
      </c>
      <c r="F9" s="1">
        <v>304</v>
      </c>
      <c r="G9" t="s">
        <v>4</v>
      </c>
      <c r="H9" s="3">
        <v>3</v>
      </c>
      <c r="I9" t="s">
        <v>102</v>
      </c>
      <c r="J9" s="3">
        <v>3</v>
      </c>
      <c r="K9" t="s">
        <v>195</v>
      </c>
      <c r="L9" s="6">
        <v>43830.641226851854</v>
      </c>
      <c r="M9" s="8">
        <f>IFERROR(Tabla_kronos_MCSIG_PEI[[#This Row],[SIA_CANTIDAD]]/Tabla_kronos_MCSIG_PEI[[#This Row],[SIP_CANTIDAD]],"Meta sin Valor")</f>
        <v>1</v>
      </c>
      <c r="N9" s="1" t="str">
        <f>IFERROR(IF(VLOOKUP(Tabla_kronos_MCSIG_PEI[[#This Row],[SIN_ID]],#REF!,1,0)&gt;0,"X","-"),"-")</f>
        <v>-</v>
      </c>
      <c r="O9"/>
    </row>
    <row r="10" spans="1:18" x14ac:dyDescent="0.25">
      <c r="A10" t="s">
        <v>3</v>
      </c>
      <c r="B10" s="1">
        <v>1</v>
      </c>
      <c r="C10" t="s">
        <v>76</v>
      </c>
      <c r="D10" s="1">
        <v>33</v>
      </c>
      <c r="E10" t="s">
        <v>7</v>
      </c>
      <c r="F10" s="1">
        <v>228</v>
      </c>
      <c r="G10" t="s">
        <v>79</v>
      </c>
      <c r="H10" s="3">
        <v>1</v>
      </c>
      <c r="I10" t="s">
        <v>102</v>
      </c>
      <c r="J10" s="3">
        <v>4</v>
      </c>
      <c r="K10" t="s">
        <v>196</v>
      </c>
      <c r="L10" s="6">
        <v>43830.643993055557</v>
      </c>
      <c r="M10" s="8">
        <f>IFERROR(Tabla_kronos_MCSIG_PEI[[#This Row],[SIA_CANTIDAD]]/Tabla_kronos_MCSIG_PEI[[#This Row],[SIP_CANTIDAD]],"Meta sin Valor")</f>
        <v>4</v>
      </c>
      <c r="N10" s="1" t="str">
        <f>IFERROR(IF(VLOOKUP(Tabla_kronos_MCSIG_PEI[[#This Row],[SIN_ID]],#REF!,1,0)&gt;0,"X","-"),"-")</f>
        <v>-</v>
      </c>
      <c r="O10"/>
    </row>
    <row r="11" spans="1:18" x14ac:dyDescent="0.25">
      <c r="A11" t="s">
        <v>12</v>
      </c>
      <c r="B11" s="1">
        <v>2</v>
      </c>
      <c r="C11" t="s">
        <v>8</v>
      </c>
      <c r="D11" s="1">
        <v>48</v>
      </c>
      <c r="E11" t="s">
        <v>81</v>
      </c>
      <c r="F11" s="1">
        <v>232</v>
      </c>
      <c r="G11" t="s">
        <v>82</v>
      </c>
      <c r="H11" s="3">
        <v>33</v>
      </c>
      <c r="I11" t="s">
        <v>102</v>
      </c>
      <c r="J11" s="3"/>
      <c r="L11" s="6"/>
      <c r="M11" s="8">
        <f>IFERROR(Tabla_kronos_MCSIG_PEI[[#This Row],[SIA_CANTIDAD]]/Tabla_kronos_MCSIG_PEI[[#This Row],[SIP_CANTIDAD]],"Meta sin Valor")</f>
        <v>0</v>
      </c>
      <c r="N11" s="1" t="str">
        <f>IFERROR(IF(VLOOKUP(Tabla_kronos_MCSIG_PEI[[#This Row],[SIN_ID]],#REF!,1,0)&gt;0,"X","-"),"-")</f>
        <v>-</v>
      </c>
      <c r="O11"/>
    </row>
    <row r="12" spans="1:18" x14ac:dyDescent="0.25">
      <c r="A12" t="s">
        <v>10</v>
      </c>
      <c r="B12" s="1">
        <v>2</v>
      </c>
      <c r="C12" t="s">
        <v>8</v>
      </c>
      <c r="D12" s="1">
        <v>47</v>
      </c>
      <c r="E12" t="s">
        <v>9</v>
      </c>
      <c r="F12" s="1">
        <v>229</v>
      </c>
      <c r="G12" t="s">
        <v>80</v>
      </c>
      <c r="H12" s="3">
        <v>93</v>
      </c>
      <c r="I12" t="s">
        <v>103</v>
      </c>
      <c r="J12" s="3">
        <v>93</v>
      </c>
      <c r="K12" t="s">
        <v>224</v>
      </c>
      <c r="L12" s="6">
        <v>43769.549432870372</v>
      </c>
      <c r="M12" s="8">
        <f>IFERROR(Tabla_kronos_MCSIG_PEI[[#This Row],[SIA_CANTIDAD]]/Tabla_kronos_MCSIG_PEI[[#This Row],[SIP_CANTIDAD]],"Meta sin Valor")</f>
        <v>1</v>
      </c>
      <c r="N12" s="1" t="str">
        <f>IFERROR(IF(VLOOKUP(Tabla_kronos_MCSIG_PEI[[#This Row],[SIN_ID]],#REF!,1,0)&gt;0,"X","-"),"-")</f>
        <v>-</v>
      </c>
      <c r="O12"/>
    </row>
    <row r="13" spans="1:18" x14ac:dyDescent="0.25">
      <c r="A13" t="s">
        <v>10</v>
      </c>
      <c r="B13" s="1">
        <v>2</v>
      </c>
      <c r="C13" t="s">
        <v>8</v>
      </c>
      <c r="D13" s="1">
        <v>47</v>
      </c>
      <c r="E13" t="s">
        <v>9</v>
      </c>
      <c r="F13" s="1">
        <v>230</v>
      </c>
      <c r="G13" t="s">
        <v>11</v>
      </c>
      <c r="H13" s="3">
        <v>1047</v>
      </c>
      <c r="I13" t="s">
        <v>102</v>
      </c>
      <c r="J13" s="3">
        <v>3102</v>
      </c>
      <c r="K13" t="s">
        <v>230</v>
      </c>
      <c r="L13" s="6">
        <v>43830.549861111111</v>
      </c>
      <c r="M13" s="8">
        <f>IFERROR(Tabla_kronos_MCSIG_PEI[[#This Row],[SIA_CANTIDAD]]/Tabla_kronos_MCSIG_PEI[[#This Row],[SIP_CANTIDAD]],"Meta sin Valor")</f>
        <v>2.9627507163323781</v>
      </c>
      <c r="N13" s="1" t="str">
        <f>IFERROR(IF(VLOOKUP(Tabla_kronos_MCSIG_PEI[[#This Row],[SIN_ID]],#REF!,1,0)&gt;0,"X","-"),"-")</f>
        <v>-</v>
      </c>
      <c r="O13"/>
    </row>
    <row r="14" spans="1:18" x14ac:dyDescent="0.25">
      <c r="A14" t="s">
        <v>10</v>
      </c>
      <c r="B14" s="1">
        <v>2</v>
      </c>
      <c r="C14" t="s">
        <v>8</v>
      </c>
      <c r="D14" s="1">
        <v>47</v>
      </c>
      <c r="E14" t="s">
        <v>9</v>
      </c>
      <c r="F14" s="1">
        <v>231</v>
      </c>
      <c r="G14" t="s">
        <v>128</v>
      </c>
      <c r="H14" s="3">
        <v>0</v>
      </c>
      <c r="I14" t="s">
        <v>102</v>
      </c>
      <c r="J14" s="3">
        <v>0</v>
      </c>
      <c r="K14" t="s">
        <v>129</v>
      </c>
      <c r="L14" s="6">
        <v>43769.550567129627</v>
      </c>
      <c r="M14" s="8" t="str">
        <f>IFERROR(Tabla_kronos_MCSIG_PEI[[#This Row],[SIA_CANTIDAD]]/Tabla_kronos_MCSIG_PEI[[#This Row],[SIP_CANTIDAD]],"Meta sin Valor")</f>
        <v>Meta sin Valor</v>
      </c>
      <c r="N14" s="1" t="str">
        <f>IFERROR(IF(VLOOKUP(Tabla_kronos_MCSIG_PEI[[#This Row],[SIN_ID]],#REF!,1,0)&gt;0,"X","-"),"-")</f>
        <v>-</v>
      </c>
      <c r="O14"/>
    </row>
    <row r="15" spans="1:18" x14ac:dyDescent="0.25">
      <c r="A15" t="s">
        <v>124</v>
      </c>
      <c r="B15" s="1">
        <v>2</v>
      </c>
      <c r="C15" t="s">
        <v>8</v>
      </c>
      <c r="D15" s="1">
        <v>51</v>
      </c>
      <c r="E15" t="s">
        <v>17</v>
      </c>
      <c r="F15" s="1">
        <v>237</v>
      </c>
      <c r="G15" t="s">
        <v>18</v>
      </c>
      <c r="H15" s="3">
        <v>100</v>
      </c>
      <c r="I15" t="s">
        <v>103</v>
      </c>
      <c r="J15" s="3">
        <v>56</v>
      </c>
      <c r="K15" t="s">
        <v>130</v>
      </c>
      <c r="L15" s="6">
        <v>43738.755011574074</v>
      </c>
      <c r="M15" s="8">
        <f>IFERROR(Tabla_kronos_MCSIG_PEI[[#This Row],[SIA_CANTIDAD]]/Tabla_kronos_MCSIG_PEI[[#This Row],[SIP_CANTIDAD]],"Meta sin Valor")</f>
        <v>0.56000000000000005</v>
      </c>
      <c r="N15" s="1" t="str">
        <f>IFERROR(IF(VLOOKUP(Tabla_kronos_MCSIG_PEI[[#This Row],[SIN_ID]],#REF!,1,0)&gt;0,"X","-"),"-")</f>
        <v>-</v>
      </c>
      <c r="O15"/>
    </row>
    <row r="16" spans="1:18" x14ac:dyDescent="0.25">
      <c r="A16" t="s">
        <v>131</v>
      </c>
      <c r="B16" s="1">
        <v>2</v>
      </c>
      <c r="C16" t="s">
        <v>8</v>
      </c>
      <c r="D16" s="1">
        <v>49</v>
      </c>
      <c r="E16" t="s">
        <v>83</v>
      </c>
      <c r="F16" s="1">
        <v>233</v>
      </c>
      <c r="G16" t="s">
        <v>13</v>
      </c>
      <c r="H16" s="3">
        <v>16</v>
      </c>
      <c r="I16" t="s">
        <v>102</v>
      </c>
      <c r="J16" s="3">
        <v>17</v>
      </c>
      <c r="K16" t="s">
        <v>197</v>
      </c>
      <c r="L16" s="6">
        <v>43830.410925925928</v>
      </c>
      <c r="M16" s="8">
        <f>IFERROR(Tabla_kronos_MCSIG_PEI[[#This Row],[SIA_CANTIDAD]]/Tabla_kronos_MCSIG_PEI[[#This Row],[SIP_CANTIDAD]],"Meta sin Valor")</f>
        <v>1.0625</v>
      </c>
      <c r="N16" s="1" t="str">
        <f>IFERROR(IF(VLOOKUP(Tabla_kronos_MCSIG_PEI[[#This Row],[SIN_ID]],#REF!,1,0)&gt;0,"X","-"),"-")</f>
        <v>-</v>
      </c>
      <c r="O16"/>
    </row>
    <row r="17" spans="1:15" x14ac:dyDescent="0.25">
      <c r="A17" t="s">
        <v>131</v>
      </c>
      <c r="B17" s="1">
        <v>2</v>
      </c>
      <c r="C17" t="s">
        <v>8</v>
      </c>
      <c r="D17" s="1">
        <v>49</v>
      </c>
      <c r="E17" t="s">
        <v>83</v>
      </c>
      <c r="F17" s="1">
        <v>234</v>
      </c>
      <c r="G17" t="s">
        <v>14</v>
      </c>
      <c r="H17" s="3">
        <v>8</v>
      </c>
      <c r="I17" t="s">
        <v>102</v>
      </c>
      <c r="J17" s="3">
        <v>10</v>
      </c>
      <c r="K17" t="s">
        <v>198</v>
      </c>
      <c r="L17" s="6">
        <v>43830.414166666669</v>
      </c>
      <c r="M17" s="8">
        <f>IFERROR(Tabla_kronos_MCSIG_PEI[[#This Row],[SIA_CANTIDAD]]/Tabla_kronos_MCSIG_PEI[[#This Row],[SIP_CANTIDAD]],"Meta sin Valor")</f>
        <v>1.25</v>
      </c>
      <c r="N17" s="1" t="str">
        <f>IFERROR(IF(VLOOKUP(Tabla_kronos_MCSIG_PEI[[#This Row],[SIN_ID]],#REF!,1,0)&gt;0,"X","-"),"-")</f>
        <v>-</v>
      </c>
      <c r="O17"/>
    </row>
    <row r="18" spans="1:15" x14ac:dyDescent="0.25">
      <c r="A18" t="s">
        <v>12</v>
      </c>
      <c r="B18" s="1">
        <v>2</v>
      </c>
      <c r="C18" t="s">
        <v>8</v>
      </c>
      <c r="D18" s="1">
        <v>49</v>
      </c>
      <c r="E18" t="s">
        <v>83</v>
      </c>
      <c r="F18" s="1">
        <v>289</v>
      </c>
      <c r="G18" t="s">
        <v>15</v>
      </c>
      <c r="H18" s="3">
        <v>1</v>
      </c>
      <c r="I18" t="s">
        <v>102</v>
      </c>
      <c r="J18" s="3">
        <v>0</v>
      </c>
      <c r="K18" t="s">
        <v>219</v>
      </c>
      <c r="L18" s="6">
        <v>43830.497581018521</v>
      </c>
      <c r="M18" s="8">
        <f>IFERROR(Tabla_kronos_MCSIG_PEI[[#This Row],[SIA_CANTIDAD]]/Tabla_kronos_MCSIG_PEI[[#This Row],[SIP_CANTIDAD]],"Meta sin Valor")</f>
        <v>0</v>
      </c>
      <c r="N18" s="1" t="str">
        <f>IFERROR(IF(VLOOKUP(Tabla_kronos_MCSIG_PEI[[#This Row],[SIN_ID]],#REF!,1,0)&gt;0,"X","-"),"-")</f>
        <v>-</v>
      </c>
      <c r="O18"/>
    </row>
    <row r="19" spans="1:15" x14ac:dyDescent="0.25">
      <c r="A19" t="s">
        <v>3</v>
      </c>
      <c r="B19" s="1">
        <v>2</v>
      </c>
      <c r="C19" t="s">
        <v>8</v>
      </c>
      <c r="D19" s="1">
        <v>50</v>
      </c>
      <c r="E19" t="s">
        <v>184</v>
      </c>
      <c r="F19" s="1">
        <v>235</v>
      </c>
      <c r="G19" t="s">
        <v>188</v>
      </c>
      <c r="H19" s="3">
        <v>3</v>
      </c>
      <c r="I19" t="s">
        <v>102</v>
      </c>
      <c r="J19" s="3">
        <v>7</v>
      </c>
      <c r="K19" t="s">
        <v>199</v>
      </c>
      <c r="L19" s="6">
        <v>43830.645069444443</v>
      </c>
      <c r="M19" s="8">
        <f>IFERROR(Tabla_kronos_MCSIG_PEI[[#This Row],[SIA_CANTIDAD]]/Tabla_kronos_MCSIG_PEI[[#This Row],[SIP_CANTIDAD]],"Meta sin Valor")</f>
        <v>2.3333333333333335</v>
      </c>
      <c r="N19" s="1" t="str">
        <f>IFERROR(IF(VLOOKUP(Tabla_kronos_MCSIG_PEI[[#This Row],[SIN_ID]],#REF!,1,0)&gt;0,"X","-"),"-")</f>
        <v>-</v>
      </c>
      <c r="O19"/>
    </row>
    <row r="20" spans="1:15" x14ac:dyDescent="0.25">
      <c r="A20" t="s">
        <v>3</v>
      </c>
      <c r="B20" s="1">
        <v>2</v>
      </c>
      <c r="C20" t="s">
        <v>8</v>
      </c>
      <c r="D20" s="1">
        <v>50</v>
      </c>
      <c r="E20" t="s">
        <v>184</v>
      </c>
      <c r="F20" s="1">
        <v>236</v>
      </c>
      <c r="G20" t="s">
        <v>16</v>
      </c>
      <c r="H20" s="3">
        <v>1</v>
      </c>
      <c r="I20" t="s">
        <v>102</v>
      </c>
      <c r="J20" s="3">
        <v>4</v>
      </c>
      <c r="K20" t="s">
        <v>200</v>
      </c>
      <c r="L20" s="6">
        <v>43830.644525462965</v>
      </c>
      <c r="M20" s="8">
        <f>IFERROR(Tabla_kronos_MCSIG_PEI[[#This Row],[SIA_CANTIDAD]]/Tabla_kronos_MCSIG_PEI[[#This Row],[SIP_CANTIDAD]],"Meta sin Valor")</f>
        <v>4</v>
      </c>
      <c r="N20" s="1" t="str">
        <f>IFERROR(IF(VLOOKUP(Tabla_kronos_MCSIG_PEI[[#This Row],[SIN_ID]],#REF!,1,0)&gt;0,"X","-"),"-")</f>
        <v>-</v>
      </c>
      <c r="O20"/>
    </row>
    <row r="21" spans="1:15" x14ac:dyDescent="0.25">
      <c r="A21" t="s">
        <v>5</v>
      </c>
      <c r="B21" s="1">
        <v>3</v>
      </c>
      <c r="C21" t="s">
        <v>19</v>
      </c>
      <c r="D21" s="1">
        <v>53</v>
      </c>
      <c r="E21" t="s">
        <v>23</v>
      </c>
      <c r="F21" s="1">
        <v>243</v>
      </c>
      <c r="G21" t="s">
        <v>189</v>
      </c>
      <c r="H21" s="3">
        <v>16</v>
      </c>
      <c r="I21" t="s">
        <v>102</v>
      </c>
      <c r="J21" s="3">
        <v>16</v>
      </c>
      <c r="K21" t="s">
        <v>175</v>
      </c>
      <c r="L21" s="6">
        <v>43830.685081018521</v>
      </c>
      <c r="M21" s="8">
        <f>IFERROR(Tabla_kronos_MCSIG_PEI[[#This Row],[SIA_CANTIDAD]]/Tabla_kronos_MCSIG_PEI[[#This Row],[SIP_CANTIDAD]],"Meta sin Valor")</f>
        <v>1</v>
      </c>
      <c r="N21" s="1" t="str">
        <f>IFERROR(IF(VLOOKUP(Tabla_kronos_MCSIG_PEI[[#This Row],[SIN_ID]],#REF!,1,0)&gt;0,"X","-"),"-")</f>
        <v>-</v>
      </c>
      <c r="O21"/>
    </row>
    <row r="22" spans="1:15" x14ac:dyDescent="0.25">
      <c r="A22" t="s">
        <v>6</v>
      </c>
      <c r="B22" s="1">
        <v>3</v>
      </c>
      <c r="C22" t="s">
        <v>19</v>
      </c>
      <c r="D22" s="1">
        <v>53</v>
      </c>
      <c r="E22" t="s">
        <v>23</v>
      </c>
      <c r="F22" s="1">
        <v>244</v>
      </c>
      <c r="G22" t="s">
        <v>24</v>
      </c>
      <c r="H22" s="3">
        <v>4251</v>
      </c>
      <c r="I22" t="s">
        <v>102</v>
      </c>
      <c r="J22" s="3">
        <v>4664</v>
      </c>
      <c r="K22" t="s">
        <v>212</v>
      </c>
      <c r="L22" s="6">
        <v>43830.57671296296</v>
      </c>
      <c r="M22" s="8">
        <f>IFERROR(Tabla_kronos_MCSIG_PEI[[#This Row],[SIA_CANTIDAD]]/Tabla_kronos_MCSIG_PEI[[#This Row],[SIP_CANTIDAD]],"Meta sin Valor")</f>
        <v>1.0971536109150788</v>
      </c>
      <c r="N22" s="1" t="str">
        <f>IFERROR(IF(VLOOKUP(Tabla_kronos_MCSIG_PEI[[#This Row],[SIN_ID]],#REF!,1,0)&gt;0,"X","-"),"-")</f>
        <v>-</v>
      </c>
      <c r="O22"/>
    </row>
    <row r="23" spans="1:15" x14ac:dyDescent="0.25">
      <c r="A23" t="s">
        <v>6</v>
      </c>
      <c r="B23" s="1">
        <v>3</v>
      </c>
      <c r="C23" t="s">
        <v>19</v>
      </c>
      <c r="D23" s="1">
        <v>53</v>
      </c>
      <c r="E23" t="s">
        <v>23</v>
      </c>
      <c r="F23" s="1">
        <v>245</v>
      </c>
      <c r="G23" t="s">
        <v>85</v>
      </c>
      <c r="H23" s="3">
        <v>176272</v>
      </c>
      <c r="I23" t="s">
        <v>102</v>
      </c>
      <c r="J23" s="3">
        <v>187566</v>
      </c>
      <c r="K23" t="s">
        <v>213</v>
      </c>
      <c r="L23" s="6">
        <v>43830.673530092594</v>
      </c>
      <c r="M23" s="8">
        <f>IFERROR(Tabla_kronos_MCSIG_PEI[[#This Row],[SIA_CANTIDAD]]/Tabla_kronos_MCSIG_PEI[[#This Row],[SIP_CANTIDAD]],"Meta sin Valor")</f>
        <v>1.0640714350549152</v>
      </c>
      <c r="N23" s="1" t="str">
        <f>IFERROR(IF(VLOOKUP(Tabla_kronos_MCSIG_PEI[[#This Row],[SIN_ID]],#REF!,1,0)&gt;0,"X","-"),"-")</f>
        <v>-</v>
      </c>
      <c r="O23"/>
    </row>
    <row r="24" spans="1:15" x14ac:dyDescent="0.25">
      <c r="A24" t="s">
        <v>25</v>
      </c>
      <c r="B24" s="1">
        <v>3</v>
      </c>
      <c r="C24" t="s">
        <v>19</v>
      </c>
      <c r="D24" s="1">
        <v>53</v>
      </c>
      <c r="E24" t="s">
        <v>23</v>
      </c>
      <c r="F24" s="1">
        <v>246</v>
      </c>
      <c r="G24" t="s">
        <v>86</v>
      </c>
      <c r="H24" s="3">
        <v>4</v>
      </c>
      <c r="I24" t="s">
        <v>102</v>
      </c>
      <c r="J24" s="3">
        <v>16</v>
      </c>
      <c r="K24" t="s">
        <v>201</v>
      </c>
      <c r="L24" s="6">
        <v>43830.671180555553</v>
      </c>
      <c r="M24" s="8">
        <f>IFERROR(Tabla_kronos_MCSIG_PEI[[#This Row],[SIA_CANTIDAD]]/Tabla_kronos_MCSIG_PEI[[#This Row],[SIP_CANTIDAD]],"Meta sin Valor")</f>
        <v>4</v>
      </c>
      <c r="N24" s="1" t="str">
        <f>IFERROR(IF(VLOOKUP(Tabla_kronos_MCSIG_PEI[[#This Row],[SIN_ID]],#REF!,1,0)&gt;0,"X","-"),"-")</f>
        <v>-</v>
      </c>
      <c r="O24"/>
    </row>
    <row r="25" spans="1:15" x14ac:dyDescent="0.25">
      <c r="A25" t="s">
        <v>26</v>
      </c>
      <c r="B25" s="1">
        <v>3</v>
      </c>
      <c r="C25" t="s">
        <v>19</v>
      </c>
      <c r="D25" s="1">
        <v>53</v>
      </c>
      <c r="E25" t="s">
        <v>23</v>
      </c>
      <c r="F25" s="1">
        <v>247</v>
      </c>
      <c r="G25" t="s">
        <v>27</v>
      </c>
      <c r="H25" s="3">
        <v>10</v>
      </c>
      <c r="I25" t="s">
        <v>102</v>
      </c>
      <c r="J25" s="3">
        <v>10</v>
      </c>
      <c r="K25" t="s">
        <v>159</v>
      </c>
      <c r="L25" s="6">
        <v>43830.673043981478</v>
      </c>
      <c r="M25" s="8">
        <f>IFERROR(Tabla_kronos_MCSIG_PEI[[#This Row],[SIA_CANTIDAD]]/Tabla_kronos_MCSIG_PEI[[#This Row],[SIP_CANTIDAD]],"Meta sin Valor")</f>
        <v>1</v>
      </c>
      <c r="N25" s="1" t="str">
        <f>IFERROR(IF(VLOOKUP(Tabla_kronos_MCSIG_PEI[[#This Row],[SIN_ID]],#REF!,1,0)&gt;0,"X","-"),"-")</f>
        <v>-</v>
      </c>
      <c r="O25"/>
    </row>
    <row r="26" spans="1:15" x14ac:dyDescent="0.25">
      <c r="A26" t="s">
        <v>12</v>
      </c>
      <c r="B26" s="1">
        <v>3</v>
      </c>
      <c r="C26" t="s">
        <v>19</v>
      </c>
      <c r="D26" s="1">
        <v>53</v>
      </c>
      <c r="E26" t="s">
        <v>23</v>
      </c>
      <c r="F26" s="1">
        <v>307</v>
      </c>
      <c r="G26" t="s">
        <v>28</v>
      </c>
      <c r="H26" s="3">
        <v>1</v>
      </c>
      <c r="I26" t="s">
        <v>102</v>
      </c>
      <c r="J26" s="3">
        <v>1</v>
      </c>
      <c r="K26" t="s">
        <v>220</v>
      </c>
      <c r="L26" s="6">
        <v>43830.490902777776</v>
      </c>
      <c r="M26" s="8">
        <f>IFERROR(Tabla_kronos_MCSIG_PEI[[#This Row],[SIA_CANTIDAD]]/Tabla_kronos_MCSIG_PEI[[#This Row],[SIP_CANTIDAD]],"Meta sin Valor")</f>
        <v>1</v>
      </c>
      <c r="N26" s="1" t="str">
        <f>IFERROR(IF(VLOOKUP(Tabla_kronos_MCSIG_PEI[[#This Row],[SIN_ID]],#REF!,1,0)&gt;0,"X","-"),"-")</f>
        <v>-</v>
      </c>
      <c r="O26"/>
    </row>
    <row r="27" spans="1:15" x14ac:dyDescent="0.25">
      <c r="A27" t="s">
        <v>26</v>
      </c>
      <c r="B27" s="1">
        <v>3</v>
      </c>
      <c r="C27" t="s">
        <v>19</v>
      </c>
      <c r="D27" s="1">
        <v>55</v>
      </c>
      <c r="E27" t="s">
        <v>31</v>
      </c>
      <c r="F27" s="1">
        <v>249</v>
      </c>
      <c r="G27" t="s">
        <v>132</v>
      </c>
      <c r="H27" s="3">
        <v>250</v>
      </c>
      <c r="I27" t="s">
        <v>102</v>
      </c>
      <c r="J27" s="3">
        <v>256</v>
      </c>
      <c r="K27" t="s">
        <v>176</v>
      </c>
      <c r="L27" s="6">
        <v>43830.637361111112</v>
      </c>
      <c r="M27" s="8">
        <f>IFERROR(Tabla_kronos_MCSIG_PEI[[#This Row],[SIA_CANTIDAD]]/Tabla_kronos_MCSIG_PEI[[#This Row],[SIP_CANTIDAD]],"Meta sin Valor")</f>
        <v>1.024</v>
      </c>
      <c r="N27" s="1" t="str">
        <f>IFERROR(IF(VLOOKUP(Tabla_kronos_MCSIG_PEI[[#This Row],[SIN_ID]],#REF!,1,0)&gt;0,"X","-"),"-")</f>
        <v>-</v>
      </c>
      <c r="O27"/>
    </row>
    <row r="28" spans="1:15" x14ac:dyDescent="0.25">
      <c r="A28" t="s">
        <v>32</v>
      </c>
      <c r="B28" s="1">
        <v>3</v>
      </c>
      <c r="C28" t="s">
        <v>19</v>
      </c>
      <c r="D28" s="1">
        <v>55</v>
      </c>
      <c r="E28" t="s">
        <v>31</v>
      </c>
      <c r="F28" s="1">
        <v>250</v>
      </c>
      <c r="G28" t="s">
        <v>33</v>
      </c>
      <c r="H28" s="3">
        <v>80</v>
      </c>
      <c r="I28" t="s">
        <v>102</v>
      </c>
      <c r="J28" s="3">
        <v>104</v>
      </c>
      <c r="K28" t="s">
        <v>232</v>
      </c>
      <c r="L28" s="6">
        <v>43830.675335648149</v>
      </c>
      <c r="M28" s="8">
        <f>IFERROR(Tabla_kronos_MCSIG_PEI[[#This Row],[SIA_CANTIDAD]]/Tabla_kronos_MCSIG_PEI[[#This Row],[SIP_CANTIDAD]],"Meta sin Valor")</f>
        <v>1.3</v>
      </c>
      <c r="N28" s="1" t="str">
        <f>IFERROR(IF(VLOOKUP(Tabla_kronos_MCSIG_PEI[[#This Row],[SIN_ID]],#REF!,1,0)&gt;0,"X","-"),"-")</f>
        <v>-</v>
      </c>
      <c r="O28"/>
    </row>
    <row r="29" spans="1:15" x14ac:dyDescent="0.25">
      <c r="A29" t="s">
        <v>87</v>
      </c>
      <c r="B29" s="1">
        <v>3</v>
      </c>
      <c r="C29" t="s">
        <v>19</v>
      </c>
      <c r="D29" s="1">
        <v>55</v>
      </c>
      <c r="E29" t="s">
        <v>31</v>
      </c>
      <c r="F29" s="1">
        <v>251</v>
      </c>
      <c r="G29" t="s">
        <v>88</v>
      </c>
      <c r="H29" s="3">
        <v>230</v>
      </c>
      <c r="I29" t="s">
        <v>102</v>
      </c>
      <c r="J29" s="3">
        <v>263</v>
      </c>
      <c r="K29" t="s">
        <v>225</v>
      </c>
      <c r="L29" s="6">
        <v>43829.660810185182</v>
      </c>
      <c r="M29" s="8">
        <f>IFERROR(Tabla_kronos_MCSIG_PEI[[#This Row],[SIA_CANTIDAD]]/Tabla_kronos_MCSIG_PEI[[#This Row],[SIP_CANTIDAD]],"Meta sin Valor")</f>
        <v>1.1434782608695653</v>
      </c>
      <c r="N29" s="1" t="str">
        <f>IFERROR(IF(VLOOKUP(Tabla_kronos_MCSIG_PEI[[#This Row],[SIN_ID]],#REF!,1,0)&gt;0,"X","-"),"-")</f>
        <v>-</v>
      </c>
      <c r="O29"/>
    </row>
    <row r="30" spans="1:15" x14ac:dyDescent="0.25">
      <c r="A30" t="s">
        <v>25</v>
      </c>
      <c r="B30" s="1">
        <v>3</v>
      </c>
      <c r="C30" t="s">
        <v>19</v>
      </c>
      <c r="D30" s="1">
        <v>54</v>
      </c>
      <c r="E30" t="s">
        <v>29</v>
      </c>
      <c r="F30" s="1">
        <v>248</v>
      </c>
      <c r="G30" t="s">
        <v>30</v>
      </c>
      <c r="H30" s="3">
        <v>2000000</v>
      </c>
      <c r="I30" t="s">
        <v>102</v>
      </c>
      <c r="J30" s="3">
        <v>2211031</v>
      </c>
      <c r="K30" t="s">
        <v>202</v>
      </c>
      <c r="L30" s="6">
        <v>43830.759467592594</v>
      </c>
      <c r="M30" s="8">
        <f>IFERROR(Tabla_kronos_MCSIG_PEI[[#This Row],[SIA_CANTIDAD]]/Tabla_kronos_MCSIG_PEI[[#This Row],[SIP_CANTIDAD]],"Meta sin Valor")</f>
        <v>1.1055155000000001</v>
      </c>
      <c r="N30" s="1" t="str">
        <f>IFERROR(IF(VLOOKUP(Tabla_kronos_MCSIG_PEI[[#This Row],[SIN_ID]],#REF!,1,0)&gt;0,"X","-"),"-")</f>
        <v>-</v>
      </c>
      <c r="O30"/>
    </row>
    <row r="31" spans="1:15" x14ac:dyDescent="0.25">
      <c r="A31" t="s">
        <v>133</v>
      </c>
      <c r="B31" s="1">
        <v>3</v>
      </c>
      <c r="C31" t="s">
        <v>19</v>
      </c>
      <c r="D31" s="1">
        <v>52</v>
      </c>
      <c r="E31" t="s">
        <v>20</v>
      </c>
      <c r="F31" s="1">
        <v>238</v>
      </c>
      <c r="G31" t="s">
        <v>134</v>
      </c>
      <c r="H31" s="3">
        <v>0</v>
      </c>
      <c r="I31" t="s">
        <v>102</v>
      </c>
      <c r="J31" s="3">
        <v>0</v>
      </c>
      <c r="K31" t="s">
        <v>135</v>
      </c>
      <c r="L31" s="6">
        <v>43830.447951388887</v>
      </c>
      <c r="M31" s="8" t="str">
        <f>IFERROR(Tabla_kronos_MCSIG_PEI[[#This Row],[SIA_CANTIDAD]]/Tabla_kronos_MCSIG_PEI[[#This Row],[SIP_CANTIDAD]],"Meta sin Valor")</f>
        <v>Meta sin Valor</v>
      </c>
      <c r="N31" s="1" t="str">
        <f>IFERROR(IF(VLOOKUP(Tabla_kronos_MCSIG_PEI[[#This Row],[SIN_ID]],#REF!,1,0)&gt;0,"X","-"),"-")</f>
        <v>-</v>
      </c>
      <c r="O31"/>
    </row>
    <row r="32" spans="1:15" x14ac:dyDescent="0.25">
      <c r="A32" t="s">
        <v>133</v>
      </c>
      <c r="B32" s="1">
        <v>3</v>
      </c>
      <c r="C32" t="s">
        <v>19</v>
      </c>
      <c r="D32" s="1">
        <v>52</v>
      </c>
      <c r="E32" t="s">
        <v>20</v>
      </c>
      <c r="F32" s="1">
        <v>239</v>
      </c>
      <c r="G32" t="s">
        <v>136</v>
      </c>
      <c r="H32" s="3">
        <v>0</v>
      </c>
      <c r="I32" t="s">
        <v>102</v>
      </c>
      <c r="J32" s="3">
        <v>0</v>
      </c>
      <c r="K32" t="s">
        <v>135</v>
      </c>
      <c r="L32" s="6">
        <v>43830.449872685182</v>
      </c>
      <c r="M32" s="8" t="str">
        <f>IFERROR(Tabla_kronos_MCSIG_PEI[[#This Row],[SIA_CANTIDAD]]/Tabla_kronos_MCSIG_PEI[[#This Row],[SIP_CANTIDAD]],"Meta sin Valor")</f>
        <v>Meta sin Valor</v>
      </c>
      <c r="N32" s="1" t="str">
        <f>IFERROR(IF(VLOOKUP(Tabla_kronos_MCSIG_PEI[[#This Row],[SIN_ID]],#REF!,1,0)&gt;0,"X","-"),"-")</f>
        <v>-</v>
      </c>
      <c r="O32"/>
    </row>
    <row r="33" spans="1:15" x14ac:dyDescent="0.25">
      <c r="A33" t="s">
        <v>133</v>
      </c>
      <c r="B33" s="1">
        <v>3</v>
      </c>
      <c r="C33" t="s">
        <v>19</v>
      </c>
      <c r="D33" s="1">
        <v>52</v>
      </c>
      <c r="E33" t="s">
        <v>20</v>
      </c>
      <c r="F33" s="1">
        <v>240</v>
      </c>
      <c r="G33" t="s">
        <v>21</v>
      </c>
      <c r="H33" s="3">
        <v>2800</v>
      </c>
      <c r="I33" t="s">
        <v>102</v>
      </c>
      <c r="J33" s="3">
        <v>2800</v>
      </c>
      <c r="K33" t="s">
        <v>185</v>
      </c>
      <c r="L33" s="6">
        <v>43799.451111111113</v>
      </c>
      <c r="M33" s="8">
        <f>IFERROR(Tabla_kronos_MCSIG_PEI[[#This Row],[SIA_CANTIDAD]]/Tabla_kronos_MCSIG_PEI[[#This Row],[SIP_CANTIDAD]],"Meta sin Valor")</f>
        <v>1</v>
      </c>
      <c r="N33" s="1" t="str">
        <f>IFERROR(IF(VLOOKUP(Tabla_kronos_MCSIG_PEI[[#This Row],[SIN_ID]],#REF!,1,0)&gt;0,"X","-"),"-")</f>
        <v>-</v>
      </c>
      <c r="O33"/>
    </row>
    <row r="34" spans="1:15" x14ac:dyDescent="0.25">
      <c r="A34" t="s">
        <v>6</v>
      </c>
      <c r="B34" s="1">
        <v>3</v>
      </c>
      <c r="C34" t="s">
        <v>19</v>
      </c>
      <c r="D34" s="1">
        <v>52</v>
      </c>
      <c r="E34" t="s">
        <v>20</v>
      </c>
      <c r="F34" s="1">
        <v>241</v>
      </c>
      <c r="G34" t="s">
        <v>22</v>
      </c>
      <c r="H34" s="3">
        <v>750000</v>
      </c>
      <c r="I34" t="s">
        <v>102</v>
      </c>
      <c r="J34" s="3">
        <v>1700038</v>
      </c>
      <c r="K34" t="s">
        <v>162</v>
      </c>
      <c r="L34" s="6">
        <v>43799.45753472222</v>
      </c>
      <c r="M34" s="8">
        <f>IFERROR(Tabla_kronos_MCSIG_PEI[[#This Row],[SIA_CANTIDAD]]/Tabla_kronos_MCSIG_PEI[[#This Row],[SIP_CANTIDAD]],"Meta sin Valor")</f>
        <v>2.2667173333333333</v>
      </c>
      <c r="N34" s="1" t="str">
        <f>IFERROR(IF(VLOOKUP(Tabla_kronos_MCSIG_PEI[[#This Row],[SIN_ID]],#REF!,1,0)&gt;0,"X","-"),"-")</f>
        <v>-</v>
      </c>
      <c r="O34"/>
    </row>
    <row r="35" spans="1:15" x14ac:dyDescent="0.25">
      <c r="A35" t="s">
        <v>133</v>
      </c>
      <c r="B35" s="1">
        <v>3</v>
      </c>
      <c r="C35" t="s">
        <v>19</v>
      </c>
      <c r="D35" s="1">
        <v>52</v>
      </c>
      <c r="E35" t="s">
        <v>20</v>
      </c>
      <c r="F35" s="1">
        <v>242</v>
      </c>
      <c r="G35" t="s">
        <v>84</v>
      </c>
      <c r="H35" s="3">
        <v>543</v>
      </c>
      <c r="I35" t="s">
        <v>102</v>
      </c>
      <c r="J35" s="3">
        <v>543</v>
      </c>
      <c r="K35" t="s">
        <v>137</v>
      </c>
      <c r="L35" s="6">
        <v>43830.460856481484</v>
      </c>
      <c r="M35" s="8">
        <f>IFERROR(Tabla_kronos_MCSIG_PEI[[#This Row],[SIA_CANTIDAD]]/Tabla_kronos_MCSIG_PEI[[#This Row],[SIP_CANTIDAD]],"Meta sin Valor")</f>
        <v>1</v>
      </c>
      <c r="N35" s="1" t="str">
        <f>IFERROR(IF(VLOOKUP(Tabla_kronos_MCSIG_PEI[[#This Row],[SIN_ID]],#REF!,1,0)&gt;0,"X","-"),"-")</f>
        <v>-</v>
      </c>
      <c r="O35"/>
    </row>
    <row r="36" spans="1:15" x14ac:dyDescent="0.25">
      <c r="A36" t="s">
        <v>3</v>
      </c>
      <c r="B36" s="1">
        <v>4</v>
      </c>
      <c r="C36" t="s">
        <v>34</v>
      </c>
      <c r="D36" s="1">
        <v>56</v>
      </c>
      <c r="E36" t="s">
        <v>186</v>
      </c>
      <c r="F36" s="1">
        <v>252</v>
      </c>
      <c r="G36" t="s">
        <v>35</v>
      </c>
      <c r="H36" s="3">
        <v>3</v>
      </c>
      <c r="I36" t="s">
        <v>102</v>
      </c>
      <c r="J36" s="3">
        <v>2</v>
      </c>
      <c r="K36" t="s">
        <v>234</v>
      </c>
      <c r="L36" s="6">
        <v>43830.645520833335</v>
      </c>
      <c r="M36" s="8">
        <f>IFERROR(Tabla_kronos_MCSIG_PEI[[#This Row],[SIA_CANTIDAD]]/Tabla_kronos_MCSIG_PEI[[#This Row],[SIP_CANTIDAD]],"Meta sin Valor")</f>
        <v>0.66666666666666663</v>
      </c>
      <c r="N36" s="1" t="str">
        <f>IFERROR(IF(VLOOKUP(Tabla_kronos_MCSIG_PEI[[#This Row],[SIN_ID]],#REF!,1,0)&gt;0,"X","-"),"-")</f>
        <v>-</v>
      </c>
      <c r="O36"/>
    </row>
    <row r="37" spans="1:15" x14ac:dyDescent="0.25">
      <c r="A37" t="s">
        <v>36</v>
      </c>
      <c r="B37" s="1">
        <v>4</v>
      </c>
      <c r="C37" t="s">
        <v>34</v>
      </c>
      <c r="D37" s="1">
        <v>57</v>
      </c>
      <c r="E37" t="s">
        <v>203</v>
      </c>
      <c r="F37" s="1">
        <v>253</v>
      </c>
      <c r="G37" t="s">
        <v>37</v>
      </c>
      <c r="H37" s="3">
        <v>10000000000</v>
      </c>
      <c r="I37" t="s">
        <v>102</v>
      </c>
      <c r="J37" s="3">
        <v>11359904293</v>
      </c>
      <c r="K37" t="s">
        <v>160</v>
      </c>
      <c r="L37" s="6">
        <v>43799.495462962965</v>
      </c>
      <c r="M37" s="8">
        <f>IFERROR(Tabla_kronos_MCSIG_PEI[[#This Row],[SIA_CANTIDAD]]/Tabla_kronos_MCSIG_PEI[[#This Row],[SIP_CANTIDAD]],"Meta sin Valor")</f>
        <v>1.1359904293</v>
      </c>
      <c r="N37" s="1" t="str">
        <f>IFERROR(IF(VLOOKUP(Tabla_kronos_MCSIG_PEI[[#This Row],[SIN_ID]],#REF!,1,0)&gt;0,"X","-"),"-")</f>
        <v>-</v>
      </c>
      <c r="O37"/>
    </row>
    <row r="38" spans="1:15" x14ac:dyDescent="0.25">
      <c r="A38" t="s">
        <v>10</v>
      </c>
      <c r="B38" s="1">
        <v>4</v>
      </c>
      <c r="C38" t="s">
        <v>34</v>
      </c>
      <c r="D38" s="1">
        <v>57</v>
      </c>
      <c r="E38" t="s">
        <v>203</v>
      </c>
      <c r="F38" s="1">
        <v>254</v>
      </c>
      <c r="G38" t="s">
        <v>89</v>
      </c>
      <c r="H38" s="3">
        <v>70</v>
      </c>
      <c r="I38" t="s">
        <v>102</v>
      </c>
      <c r="J38" s="3">
        <v>86</v>
      </c>
      <c r="K38" t="s">
        <v>231</v>
      </c>
      <c r="L38" s="6">
        <v>43830.550949074073</v>
      </c>
      <c r="M38" s="8">
        <f>IFERROR(Tabla_kronos_MCSIG_PEI[[#This Row],[SIA_CANTIDAD]]/Tabla_kronos_MCSIG_PEI[[#This Row],[SIP_CANTIDAD]],"Meta sin Valor")</f>
        <v>1.2285714285714286</v>
      </c>
      <c r="N38" s="1" t="str">
        <f>IFERROR(IF(VLOOKUP(Tabla_kronos_MCSIG_PEI[[#This Row],[SIN_ID]],#REF!,1,0)&gt;0,"X","-"),"-")</f>
        <v>-</v>
      </c>
      <c r="O38"/>
    </row>
    <row r="39" spans="1:15" x14ac:dyDescent="0.25">
      <c r="A39" t="s">
        <v>6</v>
      </c>
      <c r="B39" s="1">
        <v>5</v>
      </c>
      <c r="C39" t="s">
        <v>38</v>
      </c>
      <c r="D39" s="1">
        <v>60</v>
      </c>
      <c r="E39" t="s">
        <v>41</v>
      </c>
      <c r="F39" s="1">
        <v>259</v>
      </c>
      <c r="G39" t="s">
        <v>42</v>
      </c>
      <c r="H39" s="3">
        <v>1</v>
      </c>
      <c r="I39" t="s">
        <v>102</v>
      </c>
      <c r="J39" s="3">
        <v>1</v>
      </c>
      <c r="K39" t="s">
        <v>214</v>
      </c>
      <c r="L39" s="6">
        <v>43830.406053240738</v>
      </c>
      <c r="M39" s="8">
        <f>IFERROR(Tabla_kronos_MCSIG_PEI[[#This Row],[SIA_CANTIDAD]]/Tabla_kronos_MCSIG_PEI[[#This Row],[SIP_CANTIDAD]],"Meta sin Valor")</f>
        <v>1</v>
      </c>
      <c r="N39" s="1" t="str">
        <f>IFERROR(IF(VLOOKUP(Tabla_kronos_MCSIG_PEI[[#This Row],[SIN_ID]],#REF!,1,0)&gt;0,"X","-"),"-")</f>
        <v>-</v>
      </c>
      <c r="O39"/>
    </row>
    <row r="40" spans="1:15" x14ac:dyDescent="0.25">
      <c r="A40" t="s">
        <v>12</v>
      </c>
      <c r="B40" s="1">
        <v>5</v>
      </c>
      <c r="C40" t="s">
        <v>38</v>
      </c>
      <c r="D40" s="1">
        <v>60</v>
      </c>
      <c r="E40" t="s">
        <v>41</v>
      </c>
      <c r="F40" s="1">
        <v>290</v>
      </c>
      <c r="G40" t="s">
        <v>138</v>
      </c>
      <c r="H40" s="3">
        <v>10</v>
      </c>
      <c r="I40" t="s">
        <v>102</v>
      </c>
      <c r="J40" s="3">
        <v>10</v>
      </c>
      <c r="K40" t="s">
        <v>221</v>
      </c>
      <c r="L40" s="6">
        <v>43830.495787037034</v>
      </c>
      <c r="M40" s="8">
        <f>IFERROR(Tabla_kronos_MCSIG_PEI[[#This Row],[SIA_CANTIDAD]]/Tabla_kronos_MCSIG_PEI[[#This Row],[SIP_CANTIDAD]],"Meta sin Valor")</f>
        <v>1</v>
      </c>
      <c r="N40" s="1" t="str">
        <f>IFERROR(IF(VLOOKUP(Tabla_kronos_MCSIG_PEI[[#This Row],[SIN_ID]],#REF!,1,0)&gt;0,"X","-"),"-")</f>
        <v>-</v>
      </c>
      <c r="O40"/>
    </row>
    <row r="41" spans="1:15" x14ac:dyDescent="0.25">
      <c r="A41" t="s">
        <v>6</v>
      </c>
      <c r="B41" s="1">
        <v>5</v>
      </c>
      <c r="C41" t="s">
        <v>38</v>
      </c>
      <c r="D41" s="1">
        <v>60</v>
      </c>
      <c r="E41" t="s">
        <v>41</v>
      </c>
      <c r="F41" s="1">
        <v>309</v>
      </c>
      <c r="G41" t="s">
        <v>90</v>
      </c>
      <c r="H41" s="3">
        <v>100</v>
      </c>
      <c r="I41" t="s">
        <v>102</v>
      </c>
      <c r="J41" s="3">
        <v>100</v>
      </c>
      <c r="K41" t="s">
        <v>139</v>
      </c>
      <c r="L41" s="6">
        <v>43830.406319444446</v>
      </c>
      <c r="M41" s="8">
        <f>IFERROR(Tabla_kronos_MCSIG_PEI[[#This Row],[SIA_CANTIDAD]]/Tabla_kronos_MCSIG_PEI[[#This Row],[SIP_CANTIDAD]],"Meta sin Valor")</f>
        <v>1</v>
      </c>
      <c r="N41" s="1" t="str">
        <f>IFERROR(IF(VLOOKUP(Tabla_kronos_MCSIG_PEI[[#This Row],[SIN_ID]],#REF!,1,0)&gt;0,"X","-"),"-")</f>
        <v>-</v>
      </c>
      <c r="O41"/>
    </row>
    <row r="42" spans="1:15" x14ac:dyDescent="0.25">
      <c r="A42" t="s">
        <v>140</v>
      </c>
      <c r="B42" s="1">
        <v>5</v>
      </c>
      <c r="C42" t="s">
        <v>38</v>
      </c>
      <c r="D42" s="1">
        <v>58</v>
      </c>
      <c r="E42" t="s">
        <v>39</v>
      </c>
      <c r="F42" s="1">
        <v>255</v>
      </c>
      <c r="G42" t="s">
        <v>141</v>
      </c>
      <c r="H42" s="3">
        <v>81</v>
      </c>
      <c r="I42" t="s">
        <v>102</v>
      </c>
      <c r="J42" s="3">
        <v>81</v>
      </c>
      <c r="K42" t="s">
        <v>210</v>
      </c>
      <c r="L42" s="6">
        <v>43799.647974537038</v>
      </c>
      <c r="M42" s="8">
        <f>IFERROR(Tabla_kronos_MCSIG_PEI[[#This Row],[SIA_CANTIDAD]]/Tabla_kronos_MCSIG_PEI[[#This Row],[SIP_CANTIDAD]],"Meta sin Valor")</f>
        <v>1</v>
      </c>
      <c r="N42" s="1" t="str">
        <f>IFERROR(IF(VLOOKUP(Tabla_kronos_MCSIG_PEI[[#This Row],[SIN_ID]],#REF!,1,0)&gt;0,"X","-"),"-")</f>
        <v>-</v>
      </c>
      <c r="O42"/>
    </row>
    <row r="43" spans="1:15" x14ac:dyDescent="0.25">
      <c r="A43" t="s">
        <v>142</v>
      </c>
      <c r="B43" s="1">
        <v>5</v>
      </c>
      <c r="C43" t="s">
        <v>38</v>
      </c>
      <c r="D43" s="1">
        <v>58</v>
      </c>
      <c r="E43" t="s">
        <v>39</v>
      </c>
      <c r="F43" s="1">
        <v>256</v>
      </c>
      <c r="G43" t="s">
        <v>143</v>
      </c>
      <c r="H43" s="3">
        <v>0</v>
      </c>
      <c r="I43" t="s">
        <v>102</v>
      </c>
      <c r="J43" s="3">
        <v>0</v>
      </c>
      <c r="K43" t="s">
        <v>226</v>
      </c>
      <c r="L43" s="6">
        <v>43654.482708333337</v>
      </c>
      <c r="M43" s="8" t="str">
        <f>IFERROR(Tabla_kronos_MCSIG_PEI[[#This Row],[SIA_CANTIDAD]]/Tabla_kronos_MCSIG_PEI[[#This Row],[SIP_CANTIDAD]],"Meta sin Valor")</f>
        <v>Meta sin Valor</v>
      </c>
      <c r="N43" s="1" t="str">
        <f>IFERROR(IF(VLOOKUP(Tabla_kronos_MCSIG_PEI[[#This Row],[SIN_ID]],#REF!,1,0)&gt;0,"X","-"),"-")</f>
        <v>-</v>
      </c>
      <c r="O43"/>
    </row>
    <row r="44" spans="1:15" x14ac:dyDescent="0.25">
      <c r="A44" t="s">
        <v>142</v>
      </c>
      <c r="B44" s="1">
        <v>5</v>
      </c>
      <c r="C44" t="s">
        <v>38</v>
      </c>
      <c r="D44" s="1">
        <v>58</v>
      </c>
      <c r="E44" t="s">
        <v>39</v>
      </c>
      <c r="F44" s="1">
        <v>257</v>
      </c>
      <c r="G44" t="s">
        <v>40</v>
      </c>
      <c r="H44" s="3">
        <v>82</v>
      </c>
      <c r="I44" t="s">
        <v>102</v>
      </c>
      <c r="J44" s="3">
        <v>82</v>
      </c>
      <c r="K44" t="s">
        <v>227</v>
      </c>
      <c r="L44" s="6">
        <v>43654.488321759258</v>
      </c>
      <c r="M44" s="8">
        <f>IFERROR(Tabla_kronos_MCSIG_PEI[[#This Row],[SIA_CANTIDAD]]/Tabla_kronos_MCSIG_PEI[[#This Row],[SIP_CANTIDAD]],"Meta sin Valor")</f>
        <v>1</v>
      </c>
      <c r="N44" s="1" t="str">
        <f>IFERROR(IF(VLOOKUP(Tabla_kronos_MCSIG_PEI[[#This Row],[SIN_ID]],#REF!,1,0)&gt;0,"X","-"),"-")</f>
        <v>-</v>
      </c>
      <c r="O44"/>
    </row>
    <row r="45" spans="1:15" x14ac:dyDescent="0.25">
      <c r="A45" t="s">
        <v>12</v>
      </c>
      <c r="B45" s="1">
        <v>5</v>
      </c>
      <c r="C45" t="s">
        <v>38</v>
      </c>
      <c r="D45" s="1">
        <v>58</v>
      </c>
      <c r="E45" t="s">
        <v>39</v>
      </c>
      <c r="F45" s="1">
        <v>308</v>
      </c>
      <c r="G45" t="s">
        <v>144</v>
      </c>
      <c r="H45" s="3">
        <v>0</v>
      </c>
      <c r="I45" t="s">
        <v>102</v>
      </c>
      <c r="J45" s="3"/>
      <c r="L45" s="6"/>
      <c r="M45" s="8" t="str">
        <f>IFERROR(Tabla_kronos_MCSIG_PEI[[#This Row],[SIA_CANTIDAD]]/Tabla_kronos_MCSIG_PEI[[#This Row],[SIP_CANTIDAD]],"Meta sin Valor")</f>
        <v>Meta sin Valor</v>
      </c>
      <c r="N45" s="1" t="str">
        <f>IFERROR(IF(VLOOKUP(Tabla_kronos_MCSIG_PEI[[#This Row],[SIN_ID]],#REF!,1,0)&gt;0,"X","-"),"-")</f>
        <v>-</v>
      </c>
      <c r="O45"/>
    </row>
    <row r="46" spans="1:15" x14ac:dyDescent="0.25">
      <c r="A46" t="s">
        <v>5</v>
      </c>
      <c r="B46" s="1">
        <v>6</v>
      </c>
      <c r="C46" t="s">
        <v>43</v>
      </c>
      <c r="D46" s="1">
        <v>62</v>
      </c>
      <c r="E46" t="s">
        <v>47</v>
      </c>
      <c r="F46" s="1">
        <v>262</v>
      </c>
      <c r="G46" t="s">
        <v>145</v>
      </c>
      <c r="H46" s="3">
        <v>6</v>
      </c>
      <c r="I46" t="s">
        <v>102</v>
      </c>
      <c r="J46" s="3">
        <v>6</v>
      </c>
      <c r="K46" t="s">
        <v>163</v>
      </c>
      <c r="L46" s="6">
        <v>43830.659363425926</v>
      </c>
      <c r="M46" s="8">
        <f>IFERROR(Tabla_kronos_MCSIG_PEI[[#This Row],[SIA_CANTIDAD]]/Tabla_kronos_MCSIG_PEI[[#This Row],[SIP_CANTIDAD]],"Meta sin Valor")</f>
        <v>1</v>
      </c>
      <c r="N46" s="1" t="str">
        <f>IFERROR(IF(VLOOKUP(Tabla_kronos_MCSIG_PEI[[#This Row],[SIN_ID]],#REF!,1,0)&gt;0,"X","-"),"-")</f>
        <v>-</v>
      </c>
      <c r="O46"/>
    </row>
    <row r="47" spans="1:15" x14ac:dyDescent="0.25">
      <c r="A47" t="s">
        <v>5</v>
      </c>
      <c r="B47" s="1">
        <v>6</v>
      </c>
      <c r="C47" t="s">
        <v>43</v>
      </c>
      <c r="D47" s="1">
        <v>62</v>
      </c>
      <c r="E47" t="s">
        <v>47</v>
      </c>
      <c r="F47" s="1">
        <v>263</v>
      </c>
      <c r="G47" t="s">
        <v>48</v>
      </c>
      <c r="H47" s="3">
        <v>1145</v>
      </c>
      <c r="I47" t="s">
        <v>102</v>
      </c>
      <c r="J47" s="3">
        <v>1145</v>
      </c>
      <c r="K47" t="s">
        <v>164</v>
      </c>
      <c r="L47" s="6">
        <v>43830.66033564815</v>
      </c>
      <c r="M47" s="8">
        <f>IFERROR(Tabla_kronos_MCSIG_PEI[[#This Row],[SIA_CANTIDAD]]/Tabla_kronos_MCSIG_PEI[[#This Row],[SIP_CANTIDAD]],"Meta sin Valor")</f>
        <v>1</v>
      </c>
      <c r="N47" s="1" t="str">
        <f>IFERROR(IF(VLOOKUP(Tabla_kronos_MCSIG_PEI[[#This Row],[SIN_ID]],#REF!,1,0)&gt;0,"X","-"),"-")</f>
        <v>-</v>
      </c>
      <c r="O47"/>
    </row>
    <row r="48" spans="1:15" x14ac:dyDescent="0.25">
      <c r="A48" t="s">
        <v>6</v>
      </c>
      <c r="B48" s="1">
        <v>6</v>
      </c>
      <c r="C48" t="s">
        <v>43</v>
      </c>
      <c r="D48" s="1">
        <v>62</v>
      </c>
      <c r="E48" t="s">
        <v>47</v>
      </c>
      <c r="F48" s="1">
        <v>264</v>
      </c>
      <c r="G48" t="s">
        <v>146</v>
      </c>
      <c r="H48" s="3">
        <v>2</v>
      </c>
      <c r="I48" t="s">
        <v>102</v>
      </c>
      <c r="J48" s="3">
        <v>2</v>
      </c>
      <c r="K48" t="s">
        <v>215</v>
      </c>
      <c r="L48" s="6">
        <v>43830.428194444445</v>
      </c>
      <c r="M48" s="8">
        <f>IFERROR(Tabla_kronos_MCSIG_PEI[[#This Row],[SIA_CANTIDAD]]/Tabla_kronos_MCSIG_PEI[[#This Row],[SIP_CANTIDAD]],"Meta sin Valor")</f>
        <v>1</v>
      </c>
      <c r="N48" s="1" t="str">
        <f>IFERROR(IF(VLOOKUP(Tabla_kronos_MCSIG_PEI[[#This Row],[SIN_ID]],#REF!,1,0)&gt;0,"X","-"),"-")</f>
        <v>-</v>
      </c>
      <c r="O48"/>
    </row>
    <row r="49" spans="1:15" x14ac:dyDescent="0.25">
      <c r="A49" t="s">
        <v>142</v>
      </c>
      <c r="B49" s="1">
        <v>6</v>
      </c>
      <c r="C49" t="s">
        <v>43</v>
      </c>
      <c r="D49" s="1">
        <v>64</v>
      </c>
      <c r="E49" t="s">
        <v>92</v>
      </c>
      <c r="F49" s="1">
        <v>267</v>
      </c>
      <c r="G49" t="s">
        <v>49</v>
      </c>
      <c r="H49" s="3">
        <v>12</v>
      </c>
      <c r="I49" t="s">
        <v>102</v>
      </c>
      <c r="J49" s="3">
        <v>12</v>
      </c>
      <c r="K49" t="s">
        <v>228</v>
      </c>
      <c r="L49" s="6">
        <v>43654.490081018521</v>
      </c>
      <c r="M49" s="8">
        <f>IFERROR(Tabla_kronos_MCSIG_PEI[[#This Row],[SIA_CANTIDAD]]/Tabla_kronos_MCSIG_PEI[[#This Row],[SIP_CANTIDAD]],"Meta sin Valor")</f>
        <v>1</v>
      </c>
      <c r="N49" s="1" t="str">
        <f>IFERROR(IF(VLOOKUP(Tabla_kronos_MCSIG_PEI[[#This Row],[SIN_ID]],#REF!,1,0)&gt;0,"X","-"),"-")</f>
        <v>-</v>
      </c>
      <c r="O49"/>
    </row>
    <row r="50" spans="1:15" x14ac:dyDescent="0.25">
      <c r="A50" t="s">
        <v>12</v>
      </c>
      <c r="B50" s="1">
        <v>6</v>
      </c>
      <c r="C50" t="s">
        <v>43</v>
      </c>
      <c r="D50" s="1">
        <v>67</v>
      </c>
      <c r="E50" t="s">
        <v>96</v>
      </c>
      <c r="F50" s="1">
        <v>297</v>
      </c>
      <c r="G50" t="s">
        <v>56</v>
      </c>
      <c r="H50" s="3">
        <v>100</v>
      </c>
      <c r="I50" t="s">
        <v>102</v>
      </c>
      <c r="J50" s="3">
        <v>100</v>
      </c>
      <c r="K50" t="s">
        <v>233</v>
      </c>
      <c r="L50" s="6">
        <v>43830.727430555555</v>
      </c>
      <c r="M50" s="8">
        <f>IFERROR(Tabla_kronos_MCSIG_PEI[[#This Row],[SIA_CANTIDAD]]/Tabla_kronos_MCSIG_PEI[[#This Row],[SIP_CANTIDAD]],"Meta sin Valor")</f>
        <v>1</v>
      </c>
      <c r="N50" s="1" t="str">
        <f>IFERROR(IF(VLOOKUP(Tabla_kronos_MCSIG_PEI[[#This Row],[SIN_ID]],#REF!,1,0)&gt;0,"X","-"),"-")</f>
        <v>-</v>
      </c>
      <c r="O50"/>
    </row>
    <row r="51" spans="1:15" x14ac:dyDescent="0.25">
      <c r="A51" t="s">
        <v>6</v>
      </c>
      <c r="B51" s="1">
        <v>6</v>
      </c>
      <c r="C51" t="s">
        <v>43</v>
      </c>
      <c r="D51" s="1">
        <v>67</v>
      </c>
      <c r="E51" t="s">
        <v>96</v>
      </c>
      <c r="F51" s="1">
        <v>310</v>
      </c>
      <c r="G51" t="s">
        <v>57</v>
      </c>
      <c r="H51" s="3">
        <v>800000</v>
      </c>
      <c r="I51" t="s">
        <v>102</v>
      </c>
      <c r="J51" s="3">
        <v>800000</v>
      </c>
      <c r="K51" t="s">
        <v>165</v>
      </c>
      <c r="L51" s="6">
        <v>43830.429386574076</v>
      </c>
      <c r="M51" s="8">
        <f>IFERROR(Tabla_kronos_MCSIG_PEI[[#This Row],[SIA_CANTIDAD]]/Tabla_kronos_MCSIG_PEI[[#This Row],[SIP_CANTIDAD]],"Meta sin Valor")</f>
        <v>1</v>
      </c>
      <c r="N51" s="1" t="str">
        <f>IFERROR(IF(VLOOKUP(Tabla_kronos_MCSIG_PEI[[#This Row],[SIN_ID]],#REF!,1,0)&gt;0,"X","-"),"-")</f>
        <v>-</v>
      </c>
      <c r="O51"/>
    </row>
    <row r="52" spans="1:15" x14ac:dyDescent="0.25">
      <c r="A52" t="s">
        <v>5</v>
      </c>
      <c r="B52" s="1">
        <v>6</v>
      </c>
      <c r="C52" t="s">
        <v>43</v>
      </c>
      <c r="D52" s="1">
        <v>61</v>
      </c>
      <c r="E52" t="s">
        <v>44</v>
      </c>
      <c r="F52" s="1">
        <v>260</v>
      </c>
      <c r="G52" t="s">
        <v>45</v>
      </c>
      <c r="H52" s="3">
        <v>11</v>
      </c>
      <c r="I52" t="s">
        <v>102</v>
      </c>
      <c r="J52" s="3">
        <v>11</v>
      </c>
      <c r="K52" t="s">
        <v>166</v>
      </c>
      <c r="L52" s="6">
        <v>43830.654224537036</v>
      </c>
      <c r="M52" s="8">
        <f>IFERROR(Tabla_kronos_MCSIG_PEI[[#This Row],[SIA_CANTIDAD]]/Tabla_kronos_MCSIG_PEI[[#This Row],[SIP_CANTIDAD]],"Meta sin Valor")</f>
        <v>1</v>
      </c>
      <c r="N52" s="1" t="str">
        <f>IFERROR(IF(VLOOKUP(Tabla_kronos_MCSIG_PEI[[#This Row],[SIN_ID]],#REF!,1,0)&gt;0,"X","-"),"-")</f>
        <v>-</v>
      </c>
      <c r="O52"/>
    </row>
    <row r="53" spans="1:15" x14ac:dyDescent="0.25">
      <c r="A53" t="s">
        <v>5</v>
      </c>
      <c r="B53" s="1">
        <v>6</v>
      </c>
      <c r="C53" t="s">
        <v>43</v>
      </c>
      <c r="D53" s="1">
        <v>61</v>
      </c>
      <c r="E53" t="s">
        <v>44</v>
      </c>
      <c r="F53" s="1">
        <v>261</v>
      </c>
      <c r="G53" t="s">
        <v>46</v>
      </c>
      <c r="H53" s="3">
        <v>21</v>
      </c>
      <c r="I53" t="s">
        <v>102</v>
      </c>
      <c r="J53" s="3">
        <v>21</v>
      </c>
      <c r="K53" t="s">
        <v>177</v>
      </c>
      <c r="L53" s="6">
        <v>43830.655578703707</v>
      </c>
      <c r="M53" s="8">
        <f>IFERROR(Tabla_kronos_MCSIG_PEI[[#This Row],[SIA_CANTIDAD]]/Tabla_kronos_MCSIG_PEI[[#This Row],[SIP_CANTIDAD]],"Meta sin Valor")</f>
        <v>1</v>
      </c>
      <c r="N53" s="1" t="str">
        <f>IFERROR(IF(VLOOKUP(Tabla_kronos_MCSIG_PEI[[#This Row],[SIN_ID]],#REF!,1,0)&gt;0,"X","-"),"-")</f>
        <v>-</v>
      </c>
      <c r="O53"/>
    </row>
    <row r="54" spans="1:15" x14ac:dyDescent="0.25">
      <c r="A54" t="s">
        <v>5</v>
      </c>
      <c r="B54" s="1">
        <v>6</v>
      </c>
      <c r="C54" t="s">
        <v>43</v>
      </c>
      <c r="D54" s="1">
        <v>63</v>
      </c>
      <c r="E54" t="s">
        <v>91</v>
      </c>
      <c r="F54" s="1">
        <v>265</v>
      </c>
      <c r="G54" t="s">
        <v>147</v>
      </c>
      <c r="H54" s="3">
        <v>55</v>
      </c>
      <c r="I54" t="s">
        <v>102</v>
      </c>
      <c r="J54" s="3">
        <v>55</v>
      </c>
      <c r="K54" t="s">
        <v>178</v>
      </c>
      <c r="L54" s="6">
        <v>43830.663460648146</v>
      </c>
      <c r="M54" s="8">
        <f>IFERROR(Tabla_kronos_MCSIG_PEI[[#This Row],[SIA_CANTIDAD]]/Tabla_kronos_MCSIG_PEI[[#This Row],[SIP_CANTIDAD]],"Meta sin Valor")</f>
        <v>1</v>
      </c>
      <c r="N54" s="1" t="str">
        <f>IFERROR(IF(VLOOKUP(Tabla_kronos_MCSIG_PEI[[#This Row],[SIN_ID]],#REF!,1,0)&gt;0,"X","-"),"-")</f>
        <v>-</v>
      </c>
      <c r="O54"/>
    </row>
    <row r="55" spans="1:15" x14ac:dyDescent="0.25">
      <c r="A55" t="s">
        <v>5</v>
      </c>
      <c r="B55" s="1">
        <v>6</v>
      </c>
      <c r="C55" t="s">
        <v>43</v>
      </c>
      <c r="D55" s="1">
        <v>63</v>
      </c>
      <c r="E55" t="s">
        <v>91</v>
      </c>
      <c r="F55" s="1">
        <v>266</v>
      </c>
      <c r="G55" t="s">
        <v>190</v>
      </c>
      <c r="H55" s="3">
        <v>67</v>
      </c>
      <c r="I55" t="s">
        <v>102</v>
      </c>
      <c r="J55" s="3">
        <v>67</v>
      </c>
      <c r="K55" t="s">
        <v>179</v>
      </c>
      <c r="L55" s="6">
        <v>43830.66474537037</v>
      </c>
      <c r="M55" s="8">
        <f>IFERROR(Tabla_kronos_MCSIG_PEI[[#This Row],[SIA_CANTIDAD]]/Tabla_kronos_MCSIG_PEI[[#This Row],[SIP_CANTIDAD]],"Meta sin Valor")</f>
        <v>1</v>
      </c>
      <c r="N55" s="1" t="str">
        <f>IFERROR(IF(VLOOKUP(Tabla_kronos_MCSIG_PEI[[#This Row],[SIN_ID]],#REF!,1,0)&gt;0,"X","-"),"-")</f>
        <v>-</v>
      </c>
      <c r="O55"/>
    </row>
    <row r="56" spans="1:15" x14ac:dyDescent="0.25">
      <c r="A56" t="s">
        <v>133</v>
      </c>
      <c r="B56" s="1">
        <v>7</v>
      </c>
      <c r="C56" t="s">
        <v>50</v>
      </c>
      <c r="D56" s="1">
        <v>68</v>
      </c>
      <c r="E56" t="s">
        <v>180</v>
      </c>
      <c r="F56" s="1">
        <v>275</v>
      </c>
      <c r="G56" t="s">
        <v>97</v>
      </c>
      <c r="H56" s="3">
        <v>150</v>
      </c>
      <c r="I56" t="s">
        <v>102</v>
      </c>
      <c r="J56" s="3">
        <v>150</v>
      </c>
      <c r="K56" t="s">
        <v>187</v>
      </c>
      <c r="L56" s="6">
        <v>43830.46702546296</v>
      </c>
      <c r="M56" s="8">
        <f>IFERROR(Tabla_kronos_MCSIG_PEI[[#This Row],[SIA_CANTIDAD]]/Tabla_kronos_MCSIG_PEI[[#This Row],[SIP_CANTIDAD]],"Meta sin Valor")</f>
        <v>1</v>
      </c>
      <c r="N56" s="1" t="str">
        <f>IFERROR(IF(VLOOKUP(Tabla_kronos_MCSIG_PEI[[#This Row],[SIN_ID]],#REF!,1,0)&gt;0,"X","-"),"-")</f>
        <v>-</v>
      </c>
      <c r="O56"/>
    </row>
    <row r="57" spans="1:15" x14ac:dyDescent="0.25">
      <c r="A57" t="s">
        <v>142</v>
      </c>
      <c r="B57" s="1">
        <v>7</v>
      </c>
      <c r="C57" t="s">
        <v>50</v>
      </c>
      <c r="D57" s="1">
        <v>68</v>
      </c>
      <c r="E57" t="s">
        <v>180</v>
      </c>
      <c r="F57" s="1">
        <v>276</v>
      </c>
      <c r="G57" t="s">
        <v>191</v>
      </c>
      <c r="H57" s="3">
        <v>8</v>
      </c>
      <c r="I57" t="s">
        <v>102</v>
      </c>
      <c r="J57" s="3">
        <v>8</v>
      </c>
      <c r="K57" t="s">
        <v>229</v>
      </c>
      <c r="L57" s="6">
        <v>43654.491875</v>
      </c>
      <c r="M57" s="8">
        <f>IFERROR(Tabla_kronos_MCSIG_PEI[[#This Row],[SIA_CANTIDAD]]/Tabla_kronos_MCSIG_PEI[[#This Row],[SIP_CANTIDAD]],"Meta sin Valor")</f>
        <v>1</v>
      </c>
      <c r="N57" s="1" t="str">
        <f>IFERROR(IF(VLOOKUP(Tabla_kronos_MCSIG_PEI[[#This Row],[SIN_ID]],#REF!,1,0)&gt;0,"X","-"),"-")</f>
        <v>-</v>
      </c>
      <c r="O57"/>
    </row>
    <row r="58" spans="1:15" x14ac:dyDescent="0.25">
      <c r="A58" t="s">
        <v>148</v>
      </c>
      <c r="B58" s="1">
        <v>7</v>
      </c>
      <c r="C58" t="s">
        <v>50</v>
      </c>
      <c r="D58" s="1">
        <v>65</v>
      </c>
      <c r="E58" t="s">
        <v>93</v>
      </c>
      <c r="F58" s="1">
        <v>268</v>
      </c>
      <c r="G58" t="s">
        <v>51</v>
      </c>
      <c r="H58" s="3">
        <v>4350</v>
      </c>
      <c r="I58" t="s">
        <v>102</v>
      </c>
      <c r="J58" s="3">
        <v>4350</v>
      </c>
      <c r="K58" t="s">
        <v>204</v>
      </c>
      <c r="L58" s="6">
        <v>43830.618379629632</v>
      </c>
      <c r="M58" s="8">
        <f>IFERROR(Tabla_kronos_MCSIG_PEI[[#This Row],[SIA_CANTIDAD]]/Tabla_kronos_MCSIG_PEI[[#This Row],[SIP_CANTIDAD]],"Meta sin Valor")</f>
        <v>1</v>
      </c>
      <c r="N58" s="1" t="str">
        <f>IFERROR(IF(VLOOKUP(Tabla_kronos_MCSIG_PEI[[#This Row],[SIN_ID]],#REF!,1,0)&gt;0,"X","-"),"-")</f>
        <v>-</v>
      </c>
      <c r="O58"/>
    </row>
    <row r="59" spans="1:15" x14ac:dyDescent="0.25">
      <c r="A59" t="s">
        <v>148</v>
      </c>
      <c r="B59" s="1">
        <v>7</v>
      </c>
      <c r="C59" t="s">
        <v>50</v>
      </c>
      <c r="D59" s="1">
        <v>65</v>
      </c>
      <c r="E59" t="s">
        <v>93</v>
      </c>
      <c r="F59" s="1">
        <v>269</v>
      </c>
      <c r="G59" t="s">
        <v>94</v>
      </c>
      <c r="H59" s="3">
        <v>20</v>
      </c>
      <c r="I59" t="s">
        <v>102</v>
      </c>
      <c r="J59" s="3">
        <v>20</v>
      </c>
      <c r="K59" t="s">
        <v>161</v>
      </c>
      <c r="L59" s="6">
        <v>43830.628125000003</v>
      </c>
      <c r="M59" s="8">
        <f>IFERROR(Tabla_kronos_MCSIG_PEI[[#This Row],[SIA_CANTIDAD]]/Tabla_kronos_MCSIG_PEI[[#This Row],[SIP_CANTIDAD]],"Meta sin Valor")</f>
        <v>1</v>
      </c>
      <c r="N59" s="1" t="str">
        <f>IFERROR(IF(VLOOKUP(Tabla_kronos_MCSIG_PEI[[#This Row],[SIN_ID]],#REF!,1,0)&gt;0,"X","-"),"-")</f>
        <v>-</v>
      </c>
      <c r="O59"/>
    </row>
    <row r="60" spans="1:15" x14ac:dyDescent="0.25">
      <c r="A60" t="s">
        <v>149</v>
      </c>
      <c r="B60" s="1">
        <v>7</v>
      </c>
      <c r="C60" t="s">
        <v>50</v>
      </c>
      <c r="D60" s="1">
        <v>65</v>
      </c>
      <c r="E60" t="s">
        <v>93</v>
      </c>
      <c r="F60" s="1">
        <v>270</v>
      </c>
      <c r="G60" t="s">
        <v>52</v>
      </c>
      <c r="H60" s="3">
        <v>1945</v>
      </c>
      <c r="I60" t="s">
        <v>102</v>
      </c>
      <c r="J60" s="3">
        <v>1801</v>
      </c>
      <c r="K60" t="s">
        <v>222</v>
      </c>
      <c r="L60" s="6">
        <v>43830.490312499998</v>
      </c>
      <c r="M60" s="8">
        <f>IFERROR(Tabla_kronos_MCSIG_PEI[[#This Row],[SIA_CANTIDAD]]/Tabla_kronos_MCSIG_PEI[[#This Row],[SIP_CANTIDAD]],"Meta sin Valor")</f>
        <v>0.92596401028277631</v>
      </c>
      <c r="N60" s="1" t="str">
        <f>IFERROR(IF(VLOOKUP(Tabla_kronos_MCSIG_PEI[[#This Row],[SIN_ID]],#REF!,1,0)&gt;0,"X","-"),"-")</f>
        <v>-</v>
      </c>
      <c r="O60"/>
    </row>
    <row r="61" spans="1:15" x14ac:dyDescent="0.25">
      <c r="A61" t="s">
        <v>149</v>
      </c>
      <c r="B61" s="1">
        <v>7</v>
      </c>
      <c r="C61" t="s">
        <v>50</v>
      </c>
      <c r="D61" s="1">
        <v>65</v>
      </c>
      <c r="E61" t="s">
        <v>93</v>
      </c>
      <c r="F61" s="1">
        <v>271</v>
      </c>
      <c r="G61" t="s">
        <v>95</v>
      </c>
      <c r="H61" s="3">
        <v>100</v>
      </c>
      <c r="I61" t="s">
        <v>102</v>
      </c>
      <c r="J61" s="3">
        <v>102</v>
      </c>
      <c r="K61" t="s">
        <v>223</v>
      </c>
      <c r="L61" s="6">
        <v>43830.491111111114</v>
      </c>
      <c r="M61" s="8">
        <f>IFERROR(Tabla_kronos_MCSIG_PEI[[#This Row],[SIA_CANTIDAD]]/Tabla_kronos_MCSIG_PEI[[#This Row],[SIP_CANTIDAD]],"Meta sin Valor")</f>
        <v>1.02</v>
      </c>
      <c r="N61" s="1" t="str">
        <f>IFERROR(IF(VLOOKUP(Tabla_kronos_MCSIG_PEI[[#This Row],[SIN_ID]],#REF!,1,0)&gt;0,"X","-"),"-")</f>
        <v>-</v>
      </c>
      <c r="O61"/>
    </row>
    <row r="62" spans="1:15" x14ac:dyDescent="0.25">
      <c r="A62" t="s">
        <v>5</v>
      </c>
      <c r="B62" s="1">
        <v>7</v>
      </c>
      <c r="C62" t="s">
        <v>50</v>
      </c>
      <c r="D62" s="1">
        <v>66</v>
      </c>
      <c r="E62" t="s">
        <v>53</v>
      </c>
      <c r="F62" s="1">
        <v>272</v>
      </c>
      <c r="G62" t="s">
        <v>54</v>
      </c>
      <c r="H62" s="3">
        <v>1</v>
      </c>
      <c r="I62" t="s">
        <v>102</v>
      </c>
      <c r="J62" s="3">
        <v>1</v>
      </c>
      <c r="K62" t="s">
        <v>167</v>
      </c>
      <c r="L62" s="6">
        <v>43830.667233796295</v>
      </c>
      <c r="M62" s="8">
        <f>IFERROR(Tabla_kronos_MCSIG_PEI[[#This Row],[SIA_CANTIDAD]]/Tabla_kronos_MCSIG_PEI[[#This Row],[SIP_CANTIDAD]],"Meta sin Valor")</f>
        <v>1</v>
      </c>
      <c r="N62" s="1" t="str">
        <f>IFERROR(IF(VLOOKUP(Tabla_kronos_MCSIG_PEI[[#This Row],[SIN_ID]],#REF!,1,0)&gt;0,"X","-"),"-")</f>
        <v>-</v>
      </c>
      <c r="O62"/>
    </row>
    <row r="63" spans="1:15" x14ac:dyDescent="0.25">
      <c r="A63" t="s">
        <v>5</v>
      </c>
      <c r="B63" s="1">
        <v>7</v>
      </c>
      <c r="C63" t="s">
        <v>50</v>
      </c>
      <c r="D63" s="1">
        <v>66</v>
      </c>
      <c r="E63" t="s">
        <v>53</v>
      </c>
      <c r="F63" s="1">
        <v>273</v>
      </c>
      <c r="G63" t="s">
        <v>55</v>
      </c>
      <c r="H63" s="3">
        <v>1</v>
      </c>
      <c r="I63" t="s">
        <v>102</v>
      </c>
      <c r="J63" s="3">
        <v>1</v>
      </c>
      <c r="K63" t="s">
        <v>181</v>
      </c>
      <c r="L63" s="6">
        <v>43830.669444444444</v>
      </c>
      <c r="M63" s="8">
        <f>IFERROR(Tabla_kronos_MCSIG_PEI[[#This Row],[SIA_CANTIDAD]]/Tabla_kronos_MCSIG_PEI[[#This Row],[SIP_CANTIDAD]],"Meta sin Valor")</f>
        <v>1</v>
      </c>
      <c r="N63" s="1" t="str">
        <f>IFERROR(IF(VLOOKUP(Tabla_kronos_MCSIG_PEI[[#This Row],[SIN_ID]],#REF!,1,0)&gt;0,"X","-"),"-")</f>
        <v>-</v>
      </c>
      <c r="O63"/>
    </row>
    <row r="64" spans="1:15" x14ac:dyDescent="0.25">
      <c r="A64" t="s">
        <v>3</v>
      </c>
      <c r="B64" s="1">
        <v>7</v>
      </c>
      <c r="C64" t="s">
        <v>50</v>
      </c>
      <c r="D64" s="1">
        <v>66</v>
      </c>
      <c r="E64" t="s">
        <v>53</v>
      </c>
      <c r="F64" s="1">
        <v>274</v>
      </c>
      <c r="G64" t="s">
        <v>150</v>
      </c>
      <c r="H64" s="3">
        <v>60</v>
      </c>
      <c r="I64" t="s">
        <v>102</v>
      </c>
      <c r="J64" s="3">
        <v>60</v>
      </c>
      <c r="K64" t="s">
        <v>205</v>
      </c>
      <c r="L64" s="6">
        <v>43830.659201388888</v>
      </c>
      <c r="M64" s="8">
        <f>IFERROR(Tabla_kronos_MCSIG_PEI[[#This Row],[SIA_CANTIDAD]]/Tabla_kronos_MCSIG_PEI[[#This Row],[SIP_CANTIDAD]],"Meta sin Valor")</f>
        <v>1</v>
      </c>
      <c r="N64" s="1" t="str">
        <f>IFERROR(IF(VLOOKUP(Tabla_kronos_MCSIG_PEI[[#This Row],[SIN_ID]],#REF!,1,0)&gt;0,"X","-"),"-")</f>
        <v>-</v>
      </c>
      <c r="O64"/>
    </row>
    <row r="65" spans="1:15" x14ac:dyDescent="0.25">
      <c r="A65" t="s">
        <v>3</v>
      </c>
      <c r="B65" s="1">
        <v>7</v>
      </c>
      <c r="C65" t="s">
        <v>50</v>
      </c>
      <c r="D65" s="1">
        <v>66</v>
      </c>
      <c r="E65" t="s">
        <v>53</v>
      </c>
      <c r="F65" s="1">
        <v>306</v>
      </c>
      <c r="G65" t="s">
        <v>151</v>
      </c>
      <c r="H65" s="3">
        <v>50</v>
      </c>
      <c r="I65" t="s">
        <v>102</v>
      </c>
      <c r="J65" s="3">
        <v>373</v>
      </c>
      <c r="K65" t="s">
        <v>235</v>
      </c>
      <c r="L65" s="6">
        <v>43830.659317129626</v>
      </c>
      <c r="M65" s="8">
        <f>IFERROR(Tabla_kronos_MCSIG_PEI[[#This Row],[SIA_CANTIDAD]]/Tabla_kronos_MCSIG_PEI[[#This Row],[SIP_CANTIDAD]],"Meta sin Valor")</f>
        <v>7.46</v>
      </c>
      <c r="N65" s="1" t="str">
        <f>IFERROR(IF(VLOOKUP(Tabla_kronos_MCSIG_PEI[[#This Row],[SIN_ID]],#REF!,1,0)&gt;0,"X","-"),"-")</f>
        <v>-</v>
      </c>
      <c r="O65"/>
    </row>
    <row r="66" spans="1:15" x14ac:dyDescent="0.25">
      <c r="A66" t="s">
        <v>60</v>
      </c>
      <c r="B66" s="1">
        <v>8</v>
      </c>
      <c r="C66" t="s">
        <v>98</v>
      </c>
      <c r="D66" s="1">
        <v>71</v>
      </c>
      <c r="E66" t="s">
        <v>63</v>
      </c>
      <c r="F66" s="1">
        <v>281</v>
      </c>
      <c r="G66" t="s">
        <v>64</v>
      </c>
      <c r="H66" s="3">
        <v>60</v>
      </c>
      <c r="I66" t="s">
        <v>102</v>
      </c>
      <c r="J66" s="3">
        <v>60</v>
      </c>
      <c r="K66" t="s">
        <v>207</v>
      </c>
      <c r="L66" s="6">
        <v>43830.775300925925</v>
      </c>
      <c r="M66" s="8">
        <f>IFERROR(Tabla_kronos_MCSIG_PEI[[#This Row],[SIA_CANTIDAD]]/Tabla_kronos_MCSIG_PEI[[#This Row],[SIP_CANTIDAD]],"Meta sin Valor")</f>
        <v>1</v>
      </c>
      <c r="N66" s="1" t="str">
        <f>IFERROR(IF(VLOOKUP(Tabla_kronos_MCSIG_PEI[[#This Row],[SIN_ID]],#REF!,1,0)&gt;0,"X","-"),"-")</f>
        <v>-</v>
      </c>
      <c r="O66"/>
    </row>
    <row r="67" spans="1:15" x14ac:dyDescent="0.25">
      <c r="A67" t="s">
        <v>60</v>
      </c>
      <c r="B67" s="1">
        <v>8</v>
      </c>
      <c r="C67" t="s">
        <v>98</v>
      </c>
      <c r="D67" s="1">
        <v>70</v>
      </c>
      <c r="E67" t="s">
        <v>62</v>
      </c>
      <c r="F67" s="1">
        <v>283</v>
      </c>
      <c r="G67" t="s">
        <v>152</v>
      </c>
      <c r="H67" s="3">
        <v>43</v>
      </c>
      <c r="I67" t="s">
        <v>102</v>
      </c>
      <c r="J67" s="3">
        <v>43</v>
      </c>
      <c r="K67" t="s">
        <v>208</v>
      </c>
      <c r="L67" s="6">
        <v>43830.77652777778</v>
      </c>
      <c r="M67" s="8">
        <f>IFERROR(Tabla_kronos_MCSIG_PEI[[#This Row],[SIA_CANTIDAD]]/Tabla_kronos_MCSIG_PEI[[#This Row],[SIP_CANTIDAD]],"Meta sin Valor")</f>
        <v>1</v>
      </c>
      <c r="N67" s="1" t="str">
        <f>IFERROR(IF(VLOOKUP(Tabla_kronos_MCSIG_PEI[[#This Row],[SIN_ID]],#REF!,1,0)&gt;0,"X","-"),"-")</f>
        <v>-</v>
      </c>
      <c r="O67"/>
    </row>
    <row r="68" spans="1:15" x14ac:dyDescent="0.25">
      <c r="A68" t="s">
        <v>66</v>
      </c>
      <c r="B68" s="1">
        <v>8</v>
      </c>
      <c r="C68" t="s">
        <v>98</v>
      </c>
      <c r="D68" s="1">
        <v>72</v>
      </c>
      <c r="E68" t="s">
        <v>65</v>
      </c>
      <c r="F68" s="1">
        <v>282</v>
      </c>
      <c r="G68" t="s">
        <v>67</v>
      </c>
      <c r="H68" s="3">
        <v>100</v>
      </c>
      <c r="I68" t="s">
        <v>102</v>
      </c>
      <c r="J68" s="3">
        <v>99</v>
      </c>
      <c r="K68" t="s">
        <v>206</v>
      </c>
      <c r="L68" s="6">
        <v>43760.640231481484</v>
      </c>
      <c r="M68" s="8">
        <f>IFERROR(Tabla_kronos_MCSIG_PEI[[#This Row],[SIA_CANTIDAD]]/Tabla_kronos_MCSIG_PEI[[#This Row],[SIP_CANTIDAD]],"Meta sin Valor")</f>
        <v>0.99</v>
      </c>
      <c r="N68" s="1" t="str">
        <f>IFERROR(IF(VLOOKUP(Tabla_kronos_MCSIG_PEI[[#This Row],[SIN_ID]],#REF!,1,0)&gt;0,"X","-"),"-")</f>
        <v>-</v>
      </c>
      <c r="O68"/>
    </row>
    <row r="69" spans="1:15" x14ac:dyDescent="0.25">
      <c r="A69" t="s">
        <v>153</v>
      </c>
      <c r="B69" s="1">
        <v>8</v>
      </c>
      <c r="C69" t="s">
        <v>98</v>
      </c>
      <c r="D69" s="1">
        <v>75</v>
      </c>
      <c r="E69" t="s">
        <v>100</v>
      </c>
      <c r="F69" s="1">
        <v>286</v>
      </c>
      <c r="G69" t="s">
        <v>71</v>
      </c>
      <c r="H69" s="3">
        <v>91</v>
      </c>
      <c r="I69" t="s">
        <v>103</v>
      </c>
      <c r="J69" s="3">
        <v>91</v>
      </c>
      <c r="K69" t="s">
        <v>101</v>
      </c>
      <c r="L69" s="6">
        <v>43774.696238425924</v>
      </c>
      <c r="M69" s="8">
        <f>IFERROR(Tabla_kronos_MCSIG_PEI[[#This Row],[SIA_CANTIDAD]]/Tabla_kronos_MCSIG_PEI[[#This Row],[SIP_CANTIDAD]],"Meta sin Valor")</f>
        <v>1</v>
      </c>
      <c r="N69" s="1" t="str">
        <f>IFERROR(IF(VLOOKUP(Tabla_kronos_MCSIG_PEI[[#This Row],[SIN_ID]],#REF!,1,0)&gt;0,"X","-"),"-")</f>
        <v>-</v>
      </c>
      <c r="O69"/>
    </row>
    <row r="70" spans="1:15" x14ac:dyDescent="0.25">
      <c r="A70" t="s">
        <v>1</v>
      </c>
      <c r="B70" s="1">
        <v>8</v>
      </c>
      <c r="C70" t="s">
        <v>98</v>
      </c>
      <c r="D70" s="1">
        <v>77</v>
      </c>
      <c r="E70" t="s">
        <v>74</v>
      </c>
      <c r="F70" s="1">
        <v>288</v>
      </c>
      <c r="G70" t="s">
        <v>75</v>
      </c>
      <c r="H70" s="3">
        <v>78</v>
      </c>
      <c r="I70" t="s">
        <v>103</v>
      </c>
      <c r="J70" s="3">
        <v>89.66</v>
      </c>
      <c r="K70" t="s">
        <v>211</v>
      </c>
      <c r="L70" s="6">
        <v>43830.450567129628</v>
      </c>
      <c r="M70" s="8">
        <f>IFERROR(Tabla_kronos_MCSIG_PEI[[#This Row],[SIA_CANTIDAD]]/Tabla_kronos_MCSIG_PEI[[#This Row],[SIP_CANTIDAD]],"Meta sin Valor")</f>
        <v>1.1494871794871795</v>
      </c>
      <c r="N70" s="1" t="str">
        <f>IFERROR(IF(VLOOKUP(Tabla_kronos_MCSIG_PEI[[#This Row],[SIN_ID]],#REF!,1,0)&gt;0,"X","-"),"-")</f>
        <v>-</v>
      </c>
      <c r="O70"/>
    </row>
    <row r="71" spans="1:15" x14ac:dyDescent="0.25">
      <c r="A71" t="s">
        <v>154</v>
      </c>
      <c r="B71" s="1">
        <v>8</v>
      </c>
      <c r="C71" t="s">
        <v>98</v>
      </c>
      <c r="D71" s="1">
        <v>76</v>
      </c>
      <c r="E71" t="s">
        <v>72</v>
      </c>
      <c r="F71" s="1">
        <v>287</v>
      </c>
      <c r="G71" t="s">
        <v>73</v>
      </c>
      <c r="H71" s="3">
        <v>2</v>
      </c>
      <c r="I71" t="s">
        <v>102</v>
      </c>
      <c r="J71" s="3">
        <v>2</v>
      </c>
      <c r="K71" t="s">
        <v>218</v>
      </c>
      <c r="L71" s="6">
        <v>43830.460613425923</v>
      </c>
      <c r="M71" s="8">
        <f>IFERROR(Tabla_kronos_MCSIG_PEI[[#This Row],[SIA_CANTIDAD]]/Tabla_kronos_MCSIG_PEI[[#This Row],[SIP_CANTIDAD]],"Meta sin Valor")</f>
        <v>1</v>
      </c>
      <c r="N71" s="1" t="str">
        <f>IFERROR(IF(VLOOKUP(Tabla_kronos_MCSIG_PEI[[#This Row],[SIN_ID]],#REF!,1,0)&gt;0,"X","-"),"-")</f>
        <v>-</v>
      </c>
      <c r="O71"/>
    </row>
    <row r="72" spans="1:15" x14ac:dyDescent="0.25">
      <c r="A72" t="s">
        <v>60</v>
      </c>
      <c r="B72" s="1">
        <v>8</v>
      </c>
      <c r="C72" t="s">
        <v>98</v>
      </c>
      <c r="D72" s="1">
        <v>73</v>
      </c>
      <c r="E72" t="s">
        <v>68</v>
      </c>
      <c r="F72" s="1">
        <v>280</v>
      </c>
      <c r="G72" t="s">
        <v>192</v>
      </c>
      <c r="H72" s="3">
        <v>100</v>
      </c>
      <c r="I72" t="s">
        <v>102</v>
      </c>
      <c r="J72" s="3">
        <v>100</v>
      </c>
      <c r="K72" t="s">
        <v>209</v>
      </c>
      <c r="L72" s="6">
        <v>43830.772407407407</v>
      </c>
      <c r="M72" s="8">
        <f>IFERROR(Tabla_kronos_MCSIG_PEI[[#This Row],[SIA_CANTIDAD]]/Tabla_kronos_MCSIG_PEI[[#This Row],[SIP_CANTIDAD]],"Meta sin Valor")</f>
        <v>1</v>
      </c>
      <c r="N72" s="1" t="str">
        <f>IFERROR(IF(VLOOKUP(Tabla_kronos_MCSIG_PEI[[#This Row],[SIN_ID]],#REF!,1,0)&gt;0,"X","-"),"-")</f>
        <v>-</v>
      </c>
      <c r="O72"/>
    </row>
    <row r="73" spans="1:15" x14ac:dyDescent="0.25">
      <c r="A73" t="s">
        <v>155</v>
      </c>
      <c r="B73" s="1">
        <v>8</v>
      </c>
      <c r="C73" t="s">
        <v>98</v>
      </c>
      <c r="D73" s="1">
        <v>74</v>
      </c>
      <c r="E73" t="s">
        <v>69</v>
      </c>
      <c r="F73" s="1">
        <v>284</v>
      </c>
      <c r="G73" t="s">
        <v>156</v>
      </c>
      <c r="H73" s="3">
        <v>90</v>
      </c>
      <c r="I73" t="s">
        <v>103</v>
      </c>
      <c r="J73" s="3">
        <v>94</v>
      </c>
      <c r="K73" t="s">
        <v>216</v>
      </c>
      <c r="L73" s="6">
        <v>43830.694062499999</v>
      </c>
      <c r="M73" s="8">
        <f>IFERROR(Tabla_kronos_MCSIG_PEI[[#This Row],[SIA_CANTIDAD]]/Tabla_kronos_MCSIG_PEI[[#This Row],[SIP_CANTIDAD]],"Meta sin Valor")</f>
        <v>1.0444444444444445</v>
      </c>
      <c r="N73" s="1" t="str">
        <f>IFERROR(IF(VLOOKUP(Tabla_kronos_MCSIG_PEI[[#This Row],[SIN_ID]],#REF!,1,0)&gt;0,"X","-"),"-")</f>
        <v>-</v>
      </c>
      <c r="O73"/>
    </row>
    <row r="74" spans="1:15" x14ac:dyDescent="0.25">
      <c r="A74" t="s">
        <v>155</v>
      </c>
      <c r="B74" s="1">
        <v>8</v>
      </c>
      <c r="C74" t="s">
        <v>98</v>
      </c>
      <c r="D74" s="1">
        <v>74</v>
      </c>
      <c r="E74" t="s">
        <v>69</v>
      </c>
      <c r="F74" s="1">
        <v>285</v>
      </c>
      <c r="G74" t="s">
        <v>70</v>
      </c>
      <c r="H74" s="3">
        <v>80</v>
      </c>
      <c r="I74" t="s">
        <v>102</v>
      </c>
      <c r="J74" s="3">
        <v>94</v>
      </c>
      <c r="K74" t="s">
        <v>217</v>
      </c>
      <c r="L74" s="6">
        <v>43830.69672453704</v>
      </c>
      <c r="M74" s="8">
        <f>IFERROR(Tabla_kronos_MCSIG_PEI[[#This Row],[SIA_CANTIDAD]]/Tabla_kronos_MCSIG_PEI[[#This Row],[SIP_CANTIDAD]],"Meta sin Valor")</f>
        <v>1.175</v>
      </c>
      <c r="N74" s="1" t="str">
        <f>IFERROR(IF(VLOOKUP(Tabla_kronos_MCSIG_PEI[[#This Row],[SIN_ID]],#REF!,1,0)&gt;0,"X","-"),"-")</f>
        <v>-</v>
      </c>
      <c r="O74"/>
    </row>
    <row r="75" spans="1:15" x14ac:dyDescent="0.25">
      <c r="A75" t="s">
        <v>157</v>
      </c>
      <c r="B75" s="1">
        <v>8</v>
      </c>
      <c r="C75" t="s">
        <v>98</v>
      </c>
      <c r="D75" s="1">
        <v>69</v>
      </c>
      <c r="E75" t="s">
        <v>58</v>
      </c>
      <c r="F75" s="1">
        <v>277</v>
      </c>
      <c r="G75" t="s">
        <v>59</v>
      </c>
      <c r="H75" s="3">
        <v>90.8</v>
      </c>
      <c r="I75" t="s">
        <v>103</v>
      </c>
      <c r="J75" s="3">
        <v>96</v>
      </c>
      <c r="K75" t="s">
        <v>182</v>
      </c>
      <c r="L75" s="6">
        <v>43830.66846064815</v>
      </c>
      <c r="M75" s="8">
        <f>IFERROR(Tabla_kronos_MCSIG_PEI[[#This Row],[SIA_CANTIDAD]]/Tabla_kronos_MCSIG_PEI[[#This Row],[SIP_CANTIDAD]],"Meta sin Valor")</f>
        <v>1.0572687224669604</v>
      </c>
      <c r="N75" s="1" t="str">
        <f>IFERROR(IF(VLOOKUP(Tabla_kronos_MCSIG_PEI[[#This Row],[SIN_ID]],#REF!,1,0)&gt;0,"X","-"),"-")</f>
        <v>-</v>
      </c>
      <c r="O75"/>
    </row>
    <row r="76" spans="1:15" x14ac:dyDescent="0.25">
      <c r="A76" t="s">
        <v>60</v>
      </c>
      <c r="B76" s="1">
        <v>8</v>
      </c>
      <c r="C76" t="s">
        <v>98</v>
      </c>
      <c r="D76" s="1">
        <v>69</v>
      </c>
      <c r="E76" t="s">
        <v>58</v>
      </c>
      <c r="F76" s="1">
        <v>278</v>
      </c>
      <c r="G76" t="s">
        <v>193</v>
      </c>
      <c r="H76" s="3">
        <v>100</v>
      </c>
      <c r="I76" t="s">
        <v>102</v>
      </c>
      <c r="J76" s="3">
        <v>100</v>
      </c>
      <c r="K76" t="s">
        <v>183</v>
      </c>
      <c r="L76" s="6">
        <v>43830.503564814811</v>
      </c>
      <c r="M76" s="8">
        <f>IFERROR(Tabla_kronos_MCSIG_PEI[[#This Row],[SIA_CANTIDAD]]/Tabla_kronos_MCSIG_PEI[[#This Row],[SIP_CANTIDAD]],"Meta sin Valor")</f>
        <v>1</v>
      </c>
      <c r="N76" s="1" t="str">
        <f>IFERROR(IF(VLOOKUP(Tabla_kronos_MCSIG_PEI[[#This Row],[SIN_ID]],#REF!,1,0)&gt;0,"X","-"),"-")</f>
        <v>-</v>
      </c>
      <c r="O76"/>
    </row>
    <row r="77" spans="1:15" x14ac:dyDescent="0.25">
      <c r="A77" t="s">
        <v>99</v>
      </c>
      <c r="B77" s="1">
        <v>8</v>
      </c>
      <c r="C77" t="s">
        <v>98</v>
      </c>
      <c r="D77" s="1">
        <v>69</v>
      </c>
      <c r="E77" t="s">
        <v>58</v>
      </c>
      <c r="F77" s="1">
        <v>279</v>
      </c>
      <c r="G77" t="s">
        <v>61</v>
      </c>
      <c r="H77" s="3">
        <v>10</v>
      </c>
      <c r="I77" t="s">
        <v>103</v>
      </c>
      <c r="J77" s="3">
        <v>9</v>
      </c>
      <c r="K77" t="s">
        <v>158</v>
      </c>
      <c r="L77" s="6">
        <v>43768.632743055554</v>
      </c>
      <c r="M77" s="8">
        <f>IFERROR(Tabla_kronos_MCSIG_PEI[[#This Row],[SIA_CANTIDAD]]/Tabla_kronos_MCSIG_PEI[[#This Row],[SIP_CANTIDAD]],"Meta sin Valor")</f>
        <v>0.9</v>
      </c>
      <c r="N77" s="1" t="str">
        <f>IFERROR(IF(VLOOKUP(Tabla_kronos_MCSIG_PEI[[#This Row],[SIN_ID]],#REF!,1,0)&gt;0,"X","-"),"-")</f>
        <v>-</v>
      </c>
      <c r="O77"/>
    </row>
    <row r="78" spans="1:15" x14ac:dyDescent="0.25">
      <c r="B78" s="1"/>
      <c r="G78" s="1">
        <f>SUBTOTAL(103,Tabla_kronos_MCSIG_PEI[SIN_NOMBRE])</f>
        <v>76</v>
      </c>
      <c r="J78" s="1">
        <f>SUBTOTAL(103,Tabla_kronos_MCSIG_PEI[SIA_CANTIDAD])</f>
        <v>74</v>
      </c>
      <c r="M78" s="10"/>
      <c r="N78" s="1">
        <f>COUNTIF(Tabla_kronos_MCSIG_PEI[PND],"X")</f>
        <v>0</v>
      </c>
      <c r="O78"/>
    </row>
    <row r="79" spans="1:15" x14ac:dyDescent="0.25">
      <c r="O79"/>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98E24-E265-420F-80AA-53997413FD71}">
  <sheetPr>
    <tabColor rgb="FF002060"/>
  </sheetPr>
  <dimension ref="A1:G153"/>
  <sheetViews>
    <sheetView workbookViewId="0"/>
  </sheetViews>
  <sheetFormatPr baseColWidth="10" defaultRowHeight="15" x14ac:dyDescent="0.25"/>
  <cols>
    <col min="1" max="1" width="9.42578125" bestFit="1" customWidth="1"/>
    <col min="2" max="2" width="9.140625" bestFit="1" customWidth="1"/>
    <col min="3" max="3" width="9.140625" style="1" bestFit="1" customWidth="1"/>
    <col min="4" max="4" width="60.7109375" style="1" bestFit="1" customWidth="1"/>
    <col min="5" max="6" width="13.7109375" style="1" bestFit="1" customWidth="1"/>
    <col min="7" max="7" width="9.42578125" style="1" bestFit="1" customWidth="1"/>
    <col min="8" max="9" width="13.7109375" bestFit="1" customWidth="1"/>
    <col min="10" max="10" width="22.28515625" bestFit="1" customWidth="1"/>
    <col min="11" max="11" width="27.7109375" bestFit="1" customWidth="1"/>
  </cols>
  <sheetData>
    <row r="1" spans="1:7" x14ac:dyDescent="0.25">
      <c r="A1" s="2" t="s">
        <v>108</v>
      </c>
      <c r="B1" s="2" t="s">
        <v>110</v>
      </c>
      <c r="C1" s="2" t="s">
        <v>112</v>
      </c>
      <c r="D1" s="2" t="s">
        <v>107</v>
      </c>
      <c r="E1" s="1" t="s">
        <v>168</v>
      </c>
      <c r="F1" s="1" t="s">
        <v>169</v>
      </c>
      <c r="G1" s="1" t="s">
        <v>170</v>
      </c>
    </row>
    <row r="2" spans="1:7" x14ac:dyDescent="0.25">
      <c r="A2">
        <v>1</v>
      </c>
      <c r="B2">
        <v>31</v>
      </c>
      <c r="C2">
        <v>221</v>
      </c>
      <c r="D2" t="s">
        <v>1</v>
      </c>
      <c r="E2" s="3">
        <v>0</v>
      </c>
      <c r="F2" s="3">
        <v>0</v>
      </c>
      <c r="G2" s="11" t="e">
        <v>#DIV/0!</v>
      </c>
    </row>
    <row r="3" spans="1:7" x14ac:dyDescent="0.25">
      <c r="C3">
        <v>222</v>
      </c>
      <c r="D3" t="s">
        <v>1</v>
      </c>
      <c r="E3" s="3">
        <v>25</v>
      </c>
      <c r="F3" s="3">
        <v>25</v>
      </c>
      <c r="G3" s="11">
        <v>1</v>
      </c>
    </row>
    <row r="4" spans="1:7" x14ac:dyDescent="0.25">
      <c r="C4">
        <v>304</v>
      </c>
      <c r="D4" t="s">
        <v>3</v>
      </c>
      <c r="E4" s="3">
        <v>3</v>
      </c>
      <c r="F4" s="3">
        <v>3</v>
      </c>
      <c r="G4" s="11">
        <v>1</v>
      </c>
    </row>
    <row r="5" spans="1:7" x14ac:dyDescent="0.25">
      <c r="B5">
        <v>32</v>
      </c>
      <c r="C5">
        <v>223</v>
      </c>
      <c r="D5" t="s">
        <v>5</v>
      </c>
      <c r="E5" s="3">
        <v>0</v>
      </c>
      <c r="F5" s="3">
        <v>0</v>
      </c>
      <c r="G5" s="11" t="e">
        <v>#DIV/0!</v>
      </c>
    </row>
    <row r="6" spans="1:7" x14ac:dyDescent="0.25">
      <c r="C6">
        <v>224</v>
      </c>
      <c r="D6" t="s">
        <v>5</v>
      </c>
      <c r="E6" s="3">
        <v>0</v>
      </c>
      <c r="F6" s="3">
        <v>0</v>
      </c>
      <c r="G6" s="11" t="e">
        <v>#DIV/0!</v>
      </c>
    </row>
    <row r="7" spans="1:7" x14ac:dyDescent="0.25">
      <c r="C7">
        <v>225</v>
      </c>
      <c r="D7" t="s">
        <v>6</v>
      </c>
      <c r="E7" s="3">
        <v>0</v>
      </c>
      <c r="F7" s="3">
        <v>0</v>
      </c>
      <c r="G7" s="11" t="e">
        <v>#DIV/0!</v>
      </c>
    </row>
    <row r="8" spans="1:7" x14ac:dyDescent="0.25">
      <c r="C8">
        <v>226</v>
      </c>
      <c r="D8" t="s">
        <v>124</v>
      </c>
      <c r="E8" s="3">
        <v>25</v>
      </c>
      <c r="F8" s="3">
        <v>35</v>
      </c>
      <c r="G8" s="11">
        <v>1.4</v>
      </c>
    </row>
    <row r="9" spans="1:7" x14ac:dyDescent="0.25">
      <c r="C9">
        <v>227</v>
      </c>
      <c r="D9" t="s">
        <v>3</v>
      </c>
      <c r="E9" s="3">
        <v>1</v>
      </c>
      <c r="F9" s="3">
        <v>1</v>
      </c>
      <c r="G9" s="11">
        <v>1</v>
      </c>
    </row>
    <row r="10" spans="1:7" x14ac:dyDescent="0.25">
      <c r="B10">
        <v>33</v>
      </c>
      <c r="C10">
        <v>228</v>
      </c>
      <c r="D10" t="s">
        <v>3</v>
      </c>
      <c r="E10" s="3">
        <v>1</v>
      </c>
      <c r="F10" s="3">
        <v>4</v>
      </c>
      <c r="G10" s="11">
        <v>4</v>
      </c>
    </row>
    <row r="11" spans="1:7" x14ac:dyDescent="0.25">
      <c r="A11">
        <v>2</v>
      </c>
      <c r="B11">
        <v>47</v>
      </c>
      <c r="C11">
        <v>229</v>
      </c>
      <c r="D11" t="s">
        <v>10</v>
      </c>
      <c r="E11" s="3">
        <v>93</v>
      </c>
      <c r="F11" s="3">
        <v>93</v>
      </c>
      <c r="G11" s="11">
        <v>1</v>
      </c>
    </row>
    <row r="12" spans="1:7" x14ac:dyDescent="0.25">
      <c r="C12">
        <v>230</v>
      </c>
      <c r="D12" t="s">
        <v>10</v>
      </c>
      <c r="E12" s="3">
        <v>1047</v>
      </c>
      <c r="F12" s="3">
        <v>3102</v>
      </c>
      <c r="G12" s="11">
        <v>2.9627507163323781</v>
      </c>
    </row>
    <row r="13" spans="1:7" x14ac:dyDescent="0.25">
      <c r="C13">
        <v>231</v>
      </c>
      <c r="D13" t="s">
        <v>10</v>
      </c>
      <c r="E13" s="3">
        <v>0</v>
      </c>
      <c r="F13" s="3">
        <v>0</v>
      </c>
      <c r="G13" s="11" t="e">
        <v>#DIV/0!</v>
      </c>
    </row>
    <row r="14" spans="1:7" x14ac:dyDescent="0.25">
      <c r="B14">
        <v>48</v>
      </c>
      <c r="C14">
        <v>232</v>
      </c>
      <c r="D14" t="s">
        <v>12</v>
      </c>
      <c r="E14" s="3">
        <v>33</v>
      </c>
      <c r="F14" s="3">
        <v>0</v>
      </c>
      <c r="G14" s="11">
        <v>0</v>
      </c>
    </row>
    <row r="15" spans="1:7" x14ac:dyDescent="0.25">
      <c r="B15">
        <v>49</v>
      </c>
      <c r="C15">
        <v>233</v>
      </c>
      <c r="D15" t="s">
        <v>131</v>
      </c>
      <c r="E15" s="3">
        <v>16</v>
      </c>
      <c r="F15" s="3">
        <v>17</v>
      </c>
      <c r="G15" s="11">
        <v>1.0625</v>
      </c>
    </row>
    <row r="16" spans="1:7" x14ac:dyDescent="0.25">
      <c r="C16">
        <v>234</v>
      </c>
      <c r="D16" t="s">
        <v>131</v>
      </c>
      <c r="E16" s="3">
        <v>8</v>
      </c>
      <c r="F16" s="3">
        <v>10</v>
      </c>
      <c r="G16" s="11">
        <v>1.25</v>
      </c>
    </row>
    <row r="17" spans="1:7" x14ac:dyDescent="0.25">
      <c r="C17">
        <v>289</v>
      </c>
      <c r="D17" t="s">
        <v>12</v>
      </c>
      <c r="E17" s="3">
        <v>1</v>
      </c>
      <c r="F17" s="3">
        <v>0</v>
      </c>
      <c r="G17" s="11">
        <v>0</v>
      </c>
    </row>
    <row r="18" spans="1:7" x14ac:dyDescent="0.25">
      <c r="B18">
        <v>50</v>
      </c>
      <c r="C18">
        <v>235</v>
      </c>
      <c r="D18" t="s">
        <v>3</v>
      </c>
      <c r="E18" s="3">
        <v>3</v>
      </c>
      <c r="F18" s="3">
        <v>7</v>
      </c>
      <c r="G18" s="11">
        <v>2.3333333333333335</v>
      </c>
    </row>
    <row r="19" spans="1:7" x14ac:dyDescent="0.25">
      <c r="C19">
        <v>236</v>
      </c>
      <c r="D19" t="s">
        <v>3</v>
      </c>
      <c r="E19" s="3">
        <v>1</v>
      </c>
      <c r="F19" s="3">
        <v>4</v>
      </c>
      <c r="G19" s="11">
        <v>4</v>
      </c>
    </row>
    <row r="20" spans="1:7" x14ac:dyDescent="0.25">
      <c r="B20">
        <v>51</v>
      </c>
      <c r="C20">
        <v>237</v>
      </c>
      <c r="D20" t="s">
        <v>124</v>
      </c>
      <c r="E20" s="3">
        <v>100</v>
      </c>
      <c r="F20" s="3">
        <v>56</v>
      </c>
      <c r="G20" s="11">
        <v>0.56000000000000005</v>
      </c>
    </row>
    <row r="21" spans="1:7" x14ac:dyDescent="0.25">
      <c r="A21">
        <v>3</v>
      </c>
      <c r="B21">
        <v>52</v>
      </c>
      <c r="C21">
        <v>238</v>
      </c>
      <c r="D21" t="s">
        <v>133</v>
      </c>
      <c r="E21" s="3">
        <v>0</v>
      </c>
      <c r="F21" s="3">
        <v>0</v>
      </c>
      <c r="G21" s="11" t="e">
        <v>#DIV/0!</v>
      </c>
    </row>
    <row r="22" spans="1:7" x14ac:dyDescent="0.25">
      <c r="C22">
        <v>239</v>
      </c>
      <c r="D22" t="s">
        <v>133</v>
      </c>
      <c r="E22" s="3">
        <v>0</v>
      </c>
      <c r="F22" s="3">
        <v>0</v>
      </c>
      <c r="G22" s="11" t="e">
        <v>#DIV/0!</v>
      </c>
    </row>
    <row r="23" spans="1:7" x14ac:dyDescent="0.25">
      <c r="C23">
        <v>240</v>
      </c>
      <c r="D23" t="s">
        <v>133</v>
      </c>
      <c r="E23" s="3">
        <v>2800</v>
      </c>
      <c r="F23" s="3">
        <v>2800</v>
      </c>
      <c r="G23" s="11">
        <v>1</v>
      </c>
    </row>
    <row r="24" spans="1:7" x14ac:dyDescent="0.25">
      <c r="C24">
        <v>241</v>
      </c>
      <c r="D24" t="s">
        <v>6</v>
      </c>
      <c r="E24" s="3">
        <v>750000</v>
      </c>
      <c r="F24" s="3">
        <v>1700038</v>
      </c>
      <c r="G24" s="11">
        <v>2.2667173333333333</v>
      </c>
    </row>
    <row r="25" spans="1:7" x14ac:dyDescent="0.25">
      <c r="C25">
        <v>242</v>
      </c>
      <c r="D25" t="s">
        <v>133</v>
      </c>
      <c r="E25" s="3">
        <v>543</v>
      </c>
      <c r="F25" s="3">
        <v>543</v>
      </c>
      <c r="G25" s="11">
        <v>1</v>
      </c>
    </row>
    <row r="26" spans="1:7" x14ac:dyDescent="0.25">
      <c r="B26">
        <v>53</v>
      </c>
      <c r="C26">
        <v>243</v>
      </c>
      <c r="D26" t="s">
        <v>5</v>
      </c>
      <c r="E26" s="3">
        <v>16</v>
      </c>
      <c r="F26" s="3">
        <v>16</v>
      </c>
      <c r="G26" s="11">
        <v>1</v>
      </c>
    </row>
    <row r="27" spans="1:7" x14ac:dyDescent="0.25">
      <c r="C27">
        <v>244</v>
      </c>
      <c r="D27" t="s">
        <v>6</v>
      </c>
      <c r="E27" s="3">
        <v>4251</v>
      </c>
      <c r="F27" s="3">
        <v>4664</v>
      </c>
      <c r="G27" s="11">
        <v>1.0971536109150788</v>
      </c>
    </row>
    <row r="28" spans="1:7" x14ac:dyDescent="0.25">
      <c r="C28">
        <v>245</v>
      </c>
      <c r="D28" t="s">
        <v>6</v>
      </c>
      <c r="E28" s="3">
        <v>176272</v>
      </c>
      <c r="F28" s="3">
        <v>187566</v>
      </c>
      <c r="G28" s="11">
        <v>1.0640714350549152</v>
      </c>
    </row>
    <row r="29" spans="1:7" x14ac:dyDescent="0.25">
      <c r="C29">
        <v>246</v>
      </c>
      <c r="D29" t="s">
        <v>25</v>
      </c>
      <c r="E29" s="3">
        <v>4</v>
      </c>
      <c r="F29" s="3">
        <v>16</v>
      </c>
      <c r="G29" s="11">
        <v>4</v>
      </c>
    </row>
    <row r="30" spans="1:7" x14ac:dyDescent="0.25">
      <c r="C30">
        <v>247</v>
      </c>
      <c r="D30" t="s">
        <v>26</v>
      </c>
      <c r="E30" s="3">
        <v>10</v>
      </c>
      <c r="F30" s="3">
        <v>10</v>
      </c>
      <c r="G30" s="11">
        <v>1</v>
      </c>
    </row>
    <row r="31" spans="1:7" x14ac:dyDescent="0.25">
      <c r="C31">
        <v>307</v>
      </c>
      <c r="D31" t="s">
        <v>12</v>
      </c>
      <c r="E31" s="3">
        <v>1</v>
      </c>
      <c r="F31" s="3">
        <v>1</v>
      </c>
      <c r="G31" s="11">
        <v>1</v>
      </c>
    </row>
    <row r="32" spans="1:7" x14ac:dyDescent="0.25">
      <c r="B32">
        <v>54</v>
      </c>
      <c r="C32">
        <v>248</v>
      </c>
      <c r="D32" t="s">
        <v>25</v>
      </c>
      <c r="E32" s="3">
        <v>2000000</v>
      </c>
      <c r="F32" s="3">
        <v>2211031</v>
      </c>
      <c r="G32" s="11">
        <v>1.1055155000000001</v>
      </c>
    </row>
    <row r="33" spans="1:7" x14ac:dyDescent="0.25">
      <c r="B33">
        <v>55</v>
      </c>
      <c r="C33">
        <v>249</v>
      </c>
      <c r="D33" t="s">
        <v>26</v>
      </c>
      <c r="E33" s="3">
        <v>250</v>
      </c>
      <c r="F33" s="3">
        <v>256</v>
      </c>
      <c r="G33" s="11">
        <v>1.024</v>
      </c>
    </row>
    <row r="34" spans="1:7" x14ac:dyDescent="0.25">
      <c r="C34">
        <v>250</v>
      </c>
      <c r="D34" t="s">
        <v>32</v>
      </c>
      <c r="E34" s="3">
        <v>80</v>
      </c>
      <c r="F34" s="3">
        <v>104</v>
      </c>
      <c r="G34" s="11">
        <v>1.3</v>
      </c>
    </row>
    <row r="35" spans="1:7" x14ac:dyDescent="0.25">
      <c r="C35">
        <v>251</v>
      </c>
      <c r="D35" t="s">
        <v>87</v>
      </c>
      <c r="E35" s="3">
        <v>230</v>
      </c>
      <c r="F35" s="3">
        <v>263</v>
      </c>
      <c r="G35" s="11">
        <v>1.1434782608695653</v>
      </c>
    </row>
    <row r="36" spans="1:7" x14ac:dyDescent="0.25">
      <c r="A36">
        <v>4</v>
      </c>
      <c r="B36">
        <v>56</v>
      </c>
      <c r="C36">
        <v>252</v>
      </c>
      <c r="D36" t="s">
        <v>3</v>
      </c>
      <c r="E36" s="3">
        <v>3</v>
      </c>
      <c r="F36" s="3">
        <v>2</v>
      </c>
      <c r="G36" s="11">
        <v>0.66666666666666663</v>
      </c>
    </row>
    <row r="37" spans="1:7" x14ac:dyDescent="0.25">
      <c r="B37">
        <v>57</v>
      </c>
      <c r="C37">
        <v>253</v>
      </c>
      <c r="D37" t="s">
        <v>36</v>
      </c>
      <c r="E37" s="3">
        <v>10000000000</v>
      </c>
      <c r="F37" s="3">
        <v>11359904293</v>
      </c>
      <c r="G37" s="11">
        <v>1.1359904293</v>
      </c>
    </row>
    <row r="38" spans="1:7" x14ac:dyDescent="0.25">
      <c r="C38">
        <v>254</v>
      </c>
      <c r="D38" t="s">
        <v>10</v>
      </c>
      <c r="E38" s="3">
        <v>70</v>
      </c>
      <c r="F38" s="3">
        <v>86</v>
      </c>
      <c r="G38" s="11">
        <v>1.2285714285714286</v>
      </c>
    </row>
    <row r="39" spans="1:7" x14ac:dyDescent="0.25">
      <c r="A39">
        <v>5</v>
      </c>
      <c r="B39">
        <v>58</v>
      </c>
      <c r="C39">
        <v>255</v>
      </c>
      <c r="D39" t="s">
        <v>140</v>
      </c>
      <c r="E39" s="3">
        <v>81</v>
      </c>
      <c r="F39" s="3">
        <v>81</v>
      </c>
      <c r="G39" s="11">
        <v>1</v>
      </c>
    </row>
    <row r="40" spans="1:7" x14ac:dyDescent="0.25">
      <c r="C40">
        <v>256</v>
      </c>
      <c r="D40" t="s">
        <v>142</v>
      </c>
      <c r="E40" s="3">
        <v>0</v>
      </c>
      <c r="F40" s="3">
        <v>0</v>
      </c>
      <c r="G40" s="11" t="e">
        <v>#DIV/0!</v>
      </c>
    </row>
    <row r="41" spans="1:7" x14ac:dyDescent="0.25">
      <c r="C41">
        <v>257</v>
      </c>
      <c r="D41" t="s">
        <v>142</v>
      </c>
      <c r="E41" s="3">
        <v>82</v>
      </c>
      <c r="F41" s="3">
        <v>82</v>
      </c>
      <c r="G41" s="11">
        <v>1</v>
      </c>
    </row>
    <row r="42" spans="1:7" x14ac:dyDescent="0.25">
      <c r="C42">
        <v>308</v>
      </c>
      <c r="D42" t="s">
        <v>12</v>
      </c>
      <c r="E42" s="3">
        <v>0</v>
      </c>
      <c r="F42" s="3">
        <v>0</v>
      </c>
      <c r="G42" s="11" t="e">
        <v>#DIV/0!</v>
      </c>
    </row>
    <row r="43" spans="1:7" x14ac:dyDescent="0.25">
      <c r="B43">
        <v>60</v>
      </c>
      <c r="C43">
        <v>259</v>
      </c>
      <c r="D43" t="s">
        <v>6</v>
      </c>
      <c r="E43" s="3">
        <v>1</v>
      </c>
      <c r="F43" s="3">
        <v>1</v>
      </c>
      <c r="G43" s="11">
        <v>1</v>
      </c>
    </row>
    <row r="44" spans="1:7" x14ac:dyDescent="0.25">
      <c r="C44">
        <v>290</v>
      </c>
      <c r="D44" t="s">
        <v>12</v>
      </c>
      <c r="E44" s="3">
        <v>10</v>
      </c>
      <c r="F44" s="3">
        <v>10</v>
      </c>
      <c r="G44" s="11">
        <v>1</v>
      </c>
    </row>
    <row r="45" spans="1:7" x14ac:dyDescent="0.25">
      <c r="C45">
        <v>309</v>
      </c>
      <c r="D45" t="s">
        <v>6</v>
      </c>
      <c r="E45" s="3">
        <v>100</v>
      </c>
      <c r="F45" s="3">
        <v>100</v>
      </c>
      <c r="G45" s="11">
        <v>1</v>
      </c>
    </row>
    <row r="46" spans="1:7" x14ac:dyDescent="0.25">
      <c r="A46">
        <v>6</v>
      </c>
      <c r="B46">
        <v>61</v>
      </c>
      <c r="C46">
        <v>260</v>
      </c>
      <c r="D46" t="s">
        <v>5</v>
      </c>
      <c r="E46" s="3">
        <v>11</v>
      </c>
      <c r="F46" s="3">
        <v>11</v>
      </c>
      <c r="G46" s="11">
        <v>1</v>
      </c>
    </row>
    <row r="47" spans="1:7" x14ac:dyDescent="0.25">
      <c r="C47">
        <v>261</v>
      </c>
      <c r="D47" t="s">
        <v>5</v>
      </c>
      <c r="E47" s="3">
        <v>21</v>
      </c>
      <c r="F47" s="3">
        <v>21</v>
      </c>
      <c r="G47" s="11">
        <v>1</v>
      </c>
    </row>
    <row r="48" spans="1:7" x14ac:dyDescent="0.25">
      <c r="B48">
        <v>62</v>
      </c>
      <c r="C48">
        <v>262</v>
      </c>
      <c r="D48" t="s">
        <v>5</v>
      </c>
      <c r="E48" s="3">
        <v>6</v>
      </c>
      <c r="F48" s="3">
        <v>6</v>
      </c>
      <c r="G48" s="11">
        <v>1</v>
      </c>
    </row>
    <row r="49" spans="1:7" x14ac:dyDescent="0.25">
      <c r="C49">
        <v>263</v>
      </c>
      <c r="D49" t="s">
        <v>5</v>
      </c>
      <c r="E49" s="3">
        <v>1145</v>
      </c>
      <c r="F49" s="3">
        <v>1145</v>
      </c>
      <c r="G49" s="11">
        <v>1</v>
      </c>
    </row>
    <row r="50" spans="1:7" x14ac:dyDescent="0.25">
      <c r="C50">
        <v>264</v>
      </c>
      <c r="D50" t="s">
        <v>6</v>
      </c>
      <c r="E50" s="3">
        <v>2</v>
      </c>
      <c r="F50" s="3">
        <v>2</v>
      </c>
      <c r="G50" s="11">
        <v>1</v>
      </c>
    </row>
    <row r="51" spans="1:7" x14ac:dyDescent="0.25">
      <c r="B51">
        <v>63</v>
      </c>
      <c r="C51">
        <v>265</v>
      </c>
      <c r="D51" t="s">
        <v>5</v>
      </c>
      <c r="E51" s="3">
        <v>55</v>
      </c>
      <c r="F51" s="3">
        <v>55</v>
      </c>
      <c r="G51" s="11">
        <v>1</v>
      </c>
    </row>
    <row r="52" spans="1:7" x14ac:dyDescent="0.25">
      <c r="C52">
        <v>266</v>
      </c>
      <c r="D52" t="s">
        <v>5</v>
      </c>
      <c r="E52" s="3">
        <v>67</v>
      </c>
      <c r="F52" s="3">
        <v>67</v>
      </c>
      <c r="G52" s="11">
        <v>1</v>
      </c>
    </row>
    <row r="53" spans="1:7" x14ac:dyDescent="0.25">
      <c r="B53">
        <v>64</v>
      </c>
      <c r="C53">
        <v>267</v>
      </c>
      <c r="D53" t="s">
        <v>142</v>
      </c>
      <c r="E53" s="3">
        <v>12</v>
      </c>
      <c r="F53" s="3">
        <v>12</v>
      </c>
      <c r="G53" s="11">
        <v>1</v>
      </c>
    </row>
    <row r="54" spans="1:7" x14ac:dyDescent="0.25">
      <c r="B54">
        <v>67</v>
      </c>
      <c r="C54">
        <v>297</v>
      </c>
      <c r="D54" t="s">
        <v>12</v>
      </c>
      <c r="E54" s="3">
        <v>100</v>
      </c>
      <c r="F54" s="3">
        <v>100</v>
      </c>
      <c r="G54" s="11">
        <v>1</v>
      </c>
    </row>
    <row r="55" spans="1:7" x14ac:dyDescent="0.25">
      <c r="C55">
        <v>310</v>
      </c>
      <c r="D55" t="s">
        <v>6</v>
      </c>
      <c r="E55" s="3">
        <v>800000</v>
      </c>
      <c r="F55" s="3">
        <v>800000</v>
      </c>
      <c r="G55" s="11">
        <v>1</v>
      </c>
    </row>
    <row r="56" spans="1:7" x14ac:dyDescent="0.25">
      <c r="A56">
        <v>7</v>
      </c>
      <c r="B56">
        <v>65</v>
      </c>
      <c r="C56">
        <v>268</v>
      </c>
      <c r="D56" t="s">
        <v>148</v>
      </c>
      <c r="E56" s="3">
        <v>4350</v>
      </c>
      <c r="F56" s="3">
        <v>4350</v>
      </c>
      <c r="G56" s="11">
        <v>1</v>
      </c>
    </row>
    <row r="57" spans="1:7" x14ac:dyDescent="0.25">
      <c r="C57">
        <v>269</v>
      </c>
      <c r="D57" t="s">
        <v>148</v>
      </c>
      <c r="E57" s="3">
        <v>20</v>
      </c>
      <c r="F57" s="3">
        <v>20</v>
      </c>
      <c r="G57" s="11">
        <v>1</v>
      </c>
    </row>
    <row r="58" spans="1:7" x14ac:dyDescent="0.25">
      <c r="C58">
        <v>270</v>
      </c>
      <c r="D58" t="s">
        <v>149</v>
      </c>
      <c r="E58" s="3">
        <v>1945</v>
      </c>
      <c r="F58" s="3">
        <v>1801</v>
      </c>
      <c r="G58" s="11">
        <v>0.92596401028277631</v>
      </c>
    </row>
    <row r="59" spans="1:7" x14ac:dyDescent="0.25">
      <c r="C59">
        <v>271</v>
      </c>
      <c r="D59" t="s">
        <v>149</v>
      </c>
      <c r="E59" s="3">
        <v>100</v>
      </c>
      <c r="F59" s="3">
        <v>102</v>
      </c>
      <c r="G59" s="11">
        <v>1.02</v>
      </c>
    </row>
    <row r="60" spans="1:7" x14ac:dyDescent="0.25">
      <c r="B60">
        <v>66</v>
      </c>
      <c r="C60">
        <v>272</v>
      </c>
      <c r="D60" t="s">
        <v>5</v>
      </c>
      <c r="E60" s="3">
        <v>1</v>
      </c>
      <c r="F60" s="3">
        <v>1</v>
      </c>
      <c r="G60" s="11">
        <v>1</v>
      </c>
    </row>
    <row r="61" spans="1:7" x14ac:dyDescent="0.25">
      <c r="C61">
        <v>273</v>
      </c>
      <c r="D61" t="s">
        <v>5</v>
      </c>
      <c r="E61" s="3">
        <v>1</v>
      </c>
      <c r="F61" s="3">
        <v>1</v>
      </c>
      <c r="G61" s="11">
        <v>1</v>
      </c>
    </row>
    <row r="62" spans="1:7" x14ac:dyDescent="0.25">
      <c r="C62">
        <v>274</v>
      </c>
      <c r="D62" t="s">
        <v>3</v>
      </c>
      <c r="E62" s="3">
        <v>60</v>
      </c>
      <c r="F62" s="3">
        <v>60</v>
      </c>
      <c r="G62" s="11">
        <v>1</v>
      </c>
    </row>
    <row r="63" spans="1:7" x14ac:dyDescent="0.25">
      <c r="C63">
        <v>306</v>
      </c>
      <c r="D63" t="s">
        <v>3</v>
      </c>
      <c r="E63" s="3">
        <v>50</v>
      </c>
      <c r="F63" s="3">
        <v>373</v>
      </c>
      <c r="G63" s="11">
        <v>7.46</v>
      </c>
    </row>
    <row r="64" spans="1:7" x14ac:dyDescent="0.25">
      <c r="B64">
        <v>68</v>
      </c>
      <c r="C64">
        <v>275</v>
      </c>
      <c r="D64" t="s">
        <v>133</v>
      </c>
      <c r="E64" s="3">
        <v>150</v>
      </c>
      <c r="F64" s="3">
        <v>150</v>
      </c>
      <c r="G64" s="11">
        <v>1</v>
      </c>
    </row>
    <row r="65" spans="1:7" x14ac:dyDescent="0.25">
      <c r="C65">
        <v>276</v>
      </c>
      <c r="D65" t="s">
        <v>142</v>
      </c>
      <c r="E65" s="3">
        <v>8</v>
      </c>
      <c r="F65" s="3">
        <v>8</v>
      </c>
      <c r="G65" s="11">
        <v>1</v>
      </c>
    </row>
    <row r="66" spans="1:7" x14ac:dyDescent="0.25">
      <c r="A66">
        <v>8</v>
      </c>
      <c r="B66">
        <v>69</v>
      </c>
      <c r="C66">
        <v>277</v>
      </c>
      <c r="D66" t="s">
        <v>157</v>
      </c>
      <c r="E66" s="3">
        <v>90.8</v>
      </c>
      <c r="F66" s="3">
        <v>96</v>
      </c>
      <c r="G66" s="11">
        <v>1.0572687224669604</v>
      </c>
    </row>
    <row r="67" spans="1:7" x14ac:dyDescent="0.25">
      <c r="C67">
        <v>278</v>
      </c>
      <c r="D67" t="s">
        <v>60</v>
      </c>
      <c r="E67" s="3">
        <v>100</v>
      </c>
      <c r="F67" s="3">
        <v>100</v>
      </c>
      <c r="G67" s="11">
        <v>1</v>
      </c>
    </row>
    <row r="68" spans="1:7" x14ac:dyDescent="0.25">
      <c r="C68">
        <v>279</v>
      </c>
      <c r="D68" t="s">
        <v>99</v>
      </c>
      <c r="E68" s="3">
        <v>10</v>
      </c>
      <c r="F68" s="3">
        <v>9</v>
      </c>
      <c r="G68" s="11">
        <v>0.9</v>
      </c>
    </row>
    <row r="69" spans="1:7" x14ac:dyDescent="0.25">
      <c r="B69">
        <v>70</v>
      </c>
      <c r="C69">
        <v>283</v>
      </c>
      <c r="D69" t="s">
        <v>60</v>
      </c>
      <c r="E69" s="3">
        <v>43</v>
      </c>
      <c r="F69" s="3">
        <v>43</v>
      </c>
      <c r="G69" s="11">
        <v>1</v>
      </c>
    </row>
    <row r="70" spans="1:7" x14ac:dyDescent="0.25">
      <c r="B70">
        <v>71</v>
      </c>
      <c r="C70">
        <v>281</v>
      </c>
      <c r="D70" t="s">
        <v>60</v>
      </c>
      <c r="E70" s="3">
        <v>60</v>
      </c>
      <c r="F70" s="3">
        <v>60</v>
      </c>
      <c r="G70" s="11">
        <v>1</v>
      </c>
    </row>
    <row r="71" spans="1:7" x14ac:dyDescent="0.25">
      <c r="B71">
        <v>72</v>
      </c>
      <c r="C71">
        <v>282</v>
      </c>
      <c r="D71" t="s">
        <v>66</v>
      </c>
      <c r="E71" s="3">
        <v>100</v>
      </c>
      <c r="F71" s="3">
        <v>99</v>
      </c>
      <c r="G71" s="11">
        <v>0.99</v>
      </c>
    </row>
    <row r="72" spans="1:7" x14ac:dyDescent="0.25">
      <c r="B72">
        <v>73</v>
      </c>
      <c r="C72">
        <v>280</v>
      </c>
      <c r="D72" t="s">
        <v>60</v>
      </c>
      <c r="E72" s="3">
        <v>100</v>
      </c>
      <c r="F72" s="3">
        <v>100</v>
      </c>
      <c r="G72" s="11">
        <v>1</v>
      </c>
    </row>
    <row r="73" spans="1:7" x14ac:dyDescent="0.25">
      <c r="B73">
        <v>74</v>
      </c>
      <c r="C73">
        <v>284</v>
      </c>
      <c r="D73" t="s">
        <v>155</v>
      </c>
      <c r="E73" s="3">
        <v>90</v>
      </c>
      <c r="F73" s="3">
        <v>94</v>
      </c>
      <c r="G73" s="11">
        <v>1.0444444444444445</v>
      </c>
    </row>
    <row r="74" spans="1:7" x14ac:dyDescent="0.25">
      <c r="C74">
        <v>285</v>
      </c>
      <c r="D74" t="s">
        <v>155</v>
      </c>
      <c r="E74" s="3">
        <v>80</v>
      </c>
      <c r="F74" s="3">
        <v>94</v>
      </c>
      <c r="G74" s="11">
        <v>1.175</v>
      </c>
    </row>
    <row r="75" spans="1:7" x14ac:dyDescent="0.25">
      <c r="B75">
        <v>75</v>
      </c>
      <c r="C75">
        <v>286</v>
      </c>
      <c r="D75" t="s">
        <v>153</v>
      </c>
      <c r="E75" s="3">
        <v>91</v>
      </c>
      <c r="F75" s="3">
        <v>91</v>
      </c>
      <c r="G75" s="11">
        <v>1</v>
      </c>
    </row>
    <row r="76" spans="1:7" x14ac:dyDescent="0.25">
      <c r="B76">
        <v>76</v>
      </c>
      <c r="C76">
        <v>287</v>
      </c>
      <c r="D76" t="s">
        <v>154</v>
      </c>
      <c r="E76" s="3">
        <v>2</v>
      </c>
      <c r="F76" s="3">
        <v>2</v>
      </c>
      <c r="G76" s="11">
        <v>1</v>
      </c>
    </row>
    <row r="77" spans="1:7" x14ac:dyDescent="0.25">
      <c r="B77">
        <v>77</v>
      </c>
      <c r="C77">
        <v>288</v>
      </c>
      <c r="D77" t="s">
        <v>1</v>
      </c>
      <c r="E77" s="3">
        <v>78</v>
      </c>
      <c r="F77" s="3">
        <v>89.66</v>
      </c>
      <c r="G77" s="11">
        <v>1.1494871794871795</v>
      </c>
    </row>
    <row r="78" spans="1:7" x14ac:dyDescent="0.25">
      <c r="A78" s="1" t="s">
        <v>104</v>
      </c>
      <c r="B78" s="1"/>
      <c r="E78" s="3">
        <v>10003745109.799999</v>
      </c>
      <c r="F78" s="3">
        <v>11364824482.66</v>
      </c>
      <c r="G78" s="11">
        <v>1.2884016876277322</v>
      </c>
    </row>
    <row r="79" spans="1:7" x14ac:dyDescent="0.25">
      <c r="C79"/>
      <c r="D79"/>
      <c r="E79"/>
      <c r="F79"/>
      <c r="G79"/>
    </row>
    <row r="80" spans="1:7" x14ac:dyDescent="0.25">
      <c r="C80"/>
      <c r="D80"/>
      <c r="E80"/>
      <c r="F80"/>
      <c r="G80"/>
    </row>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CEA6D-E229-4CB8-B0AC-F4E3A1E2CD8E}">
  <sheetPr>
    <tabColor rgb="FF002060"/>
  </sheetPr>
  <dimension ref="A1:W82"/>
  <sheetViews>
    <sheetView showGridLines="0" topLeftCell="M1" zoomScale="80" zoomScaleNormal="80" zoomScaleSheetLayoutView="85" workbookViewId="0">
      <pane ySplit="4" topLeftCell="A5" activePane="bottomLeft" state="frozen"/>
      <selection pane="bottomLeft"/>
    </sheetView>
  </sheetViews>
  <sheetFormatPr baseColWidth="10" defaultRowHeight="15" outlineLevelCol="1" x14ac:dyDescent="0.2"/>
  <cols>
    <col min="1" max="3" width="11.42578125" style="42" customWidth="1" outlineLevel="1"/>
    <col min="4" max="4" width="6.5703125" style="43" customWidth="1"/>
    <col min="5" max="5" width="27.140625" style="44" customWidth="1"/>
    <col min="6" max="6" width="17.140625" style="44" customWidth="1"/>
    <col min="7" max="7" width="5" style="43" customWidth="1"/>
    <col min="8" max="8" width="39.28515625" style="44" customWidth="1"/>
    <col min="9" max="9" width="5" style="43" customWidth="1"/>
    <col min="10" max="10" width="26.28515625" style="47" customWidth="1"/>
    <col min="11" max="11" width="47.42578125" style="44" customWidth="1"/>
    <col min="12" max="12" width="38.7109375" style="44" customWidth="1"/>
    <col min="13" max="13" width="18.7109375" style="44" customWidth="1"/>
    <col min="14" max="14" width="20.28515625" style="43" customWidth="1"/>
    <col min="15" max="17" width="18.7109375" style="44" customWidth="1"/>
    <col min="18" max="18" width="60.7109375" style="44" hidden="1" customWidth="1" outlineLevel="1"/>
    <col min="19" max="19" width="20.28515625" style="44" customWidth="1" collapsed="1"/>
    <col min="20" max="20" width="18.7109375" style="44" customWidth="1" outlineLevel="1"/>
    <col min="21" max="21" width="60.7109375" style="44" customWidth="1" outlineLevel="1"/>
    <col min="22" max="23" width="18.7109375" style="44" customWidth="1"/>
    <col min="24" max="16384" width="11.42578125" style="42"/>
  </cols>
  <sheetData>
    <row r="1" spans="1:23" s="13" customFormat="1" ht="33" customHeight="1" x14ac:dyDescent="0.25">
      <c r="A1" s="114" t="s">
        <v>372</v>
      </c>
      <c r="D1" s="165"/>
      <c r="E1" s="166"/>
      <c r="F1" s="166"/>
      <c r="G1" s="166"/>
      <c r="H1" s="167"/>
      <c r="I1" s="159" t="s">
        <v>236</v>
      </c>
      <c r="J1" s="159"/>
      <c r="K1" s="159"/>
      <c r="L1" s="159"/>
      <c r="M1" s="159"/>
      <c r="N1" s="159"/>
      <c r="O1" s="159"/>
      <c r="P1" s="159"/>
      <c r="Q1" s="159"/>
      <c r="R1" s="159"/>
      <c r="S1" s="159"/>
      <c r="T1" s="159"/>
      <c r="U1" s="159"/>
      <c r="V1" s="159"/>
      <c r="W1" s="160"/>
    </row>
    <row r="2" spans="1:23" s="14" customFormat="1" ht="33" customHeight="1" x14ac:dyDescent="0.25">
      <c r="D2" s="168"/>
      <c r="E2" s="169"/>
      <c r="F2" s="169"/>
      <c r="G2" s="169"/>
      <c r="H2" s="170"/>
      <c r="I2" s="161"/>
      <c r="J2" s="161"/>
      <c r="K2" s="161"/>
      <c r="L2" s="161"/>
      <c r="M2" s="161"/>
      <c r="N2" s="161"/>
      <c r="O2" s="161"/>
      <c r="P2" s="161"/>
      <c r="Q2" s="161"/>
      <c r="R2" s="161"/>
      <c r="S2" s="161"/>
      <c r="T2" s="161"/>
      <c r="U2" s="161"/>
      <c r="V2" s="161"/>
      <c r="W2" s="162"/>
    </row>
    <row r="3" spans="1:23" s="13" customFormat="1" ht="38.25" customHeight="1" thickBot="1" x14ac:dyDescent="0.3">
      <c r="D3" s="171"/>
      <c r="E3" s="172"/>
      <c r="F3" s="172"/>
      <c r="G3" s="172"/>
      <c r="H3" s="173"/>
      <c r="I3" s="163"/>
      <c r="J3" s="163"/>
      <c r="K3" s="163"/>
      <c r="L3" s="163"/>
      <c r="M3" s="163"/>
      <c r="N3" s="163"/>
      <c r="O3" s="163"/>
      <c r="P3" s="163"/>
      <c r="Q3" s="163"/>
      <c r="R3" s="163"/>
      <c r="S3" s="163"/>
      <c r="T3" s="163"/>
      <c r="U3" s="163"/>
      <c r="V3" s="163"/>
      <c r="W3" s="164"/>
    </row>
    <row r="4" spans="1:23" s="16" customFormat="1" ht="51.75" customHeight="1" thickBot="1" x14ac:dyDescent="0.3">
      <c r="A4" s="15" t="s">
        <v>237</v>
      </c>
      <c r="B4" s="15" t="s">
        <v>238</v>
      </c>
      <c r="C4" s="73" t="s">
        <v>239</v>
      </c>
      <c r="D4" s="106" t="s">
        <v>240</v>
      </c>
      <c r="E4" s="107" t="s">
        <v>241</v>
      </c>
      <c r="F4" s="107" t="s">
        <v>242</v>
      </c>
      <c r="G4" s="107" t="s">
        <v>243</v>
      </c>
      <c r="H4" s="107" t="s">
        <v>244</v>
      </c>
      <c r="I4" s="107" t="s">
        <v>243</v>
      </c>
      <c r="J4" s="107" t="s">
        <v>245</v>
      </c>
      <c r="K4" s="107" t="s">
        <v>246</v>
      </c>
      <c r="L4" s="107" t="s">
        <v>247</v>
      </c>
      <c r="M4" s="107" t="s">
        <v>248</v>
      </c>
      <c r="N4" s="108" t="s">
        <v>249</v>
      </c>
      <c r="O4" s="115" t="s">
        <v>371</v>
      </c>
      <c r="P4" s="109" t="s">
        <v>250</v>
      </c>
      <c r="Q4" s="116" t="s">
        <v>373</v>
      </c>
      <c r="R4" s="109" t="s">
        <v>370</v>
      </c>
      <c r="S4" s="113" t="s">
        <v>252</v>
      </c>
      <c r="T4" s="110" t="s">
        <v>368</v>
      </c>
      <c r="U4" s="111" t="s">
        <v>251</v>
      </c>
      <c r="V4" s="109" t="s">
        <v>253</v>
      </c>
      <c r="W4" s="112" t="s">
        <v>254</v>
      </c>
    </row>
    <row r="5" spans="1:23" s="20" customFormat="1" ht="120" customHeight="1" x14ac:dyDescent="0.25">
      <c r="A5" s="17">
        <v>1</v>
      </c>
      <c r="B5" s="17">
        <v>31</v>
      </c>
      <c r="C5" s="74">
        <v>221</v>
      </c>
      <c r="D5" s="174">
        <v>1</v>
      </c>
      <c r="E5" s="158" t="s">
        <v>255</v>
      </c>
      <c r="F5" s="158" t="s">
        <v>256</v>
      </c>
      <c r="G5" s="158">
        <v>1</v>
      </c>
      <c r="H5" s="175" t="s">
        <v>0</v>
      </c>
      <c r="I5" s="158">
        <v>1</v>
      </c>
      <c r="J5" s="158" t="s">
        <v>257</v>
      </c>
      <c r="K5" s="75" t="s">
        <v>258</v>
      </c>
      <c r="L5" s="76" t="s">
        <v>257</v>
      </c>
      <c r="M5" s="76" t="s">
        <v>259</v>
      </c>
      <c r="N5" s="105">
        <v>1</v>
      </c>
      <c r="O5" s="80" t="s">
        <v>260</v>
      </c>
      <c r="P5" s="76" t="s">
        <v>260</v>
      </c>
      <c r="Q5" s="76" t="s">
        <v>260</v>
      </c>
      <c r="R5" s="77" t="s">
        <v>173</v>
      </c>
      <c r="S5" s="80" t="s">
        <v>260</v>
      </c>
      <c r="T5" s="78"/>
      <c r="U5" s="78"/>
      <c r="V5" s="78" t="s">
        <v>260</v>
      </c>
      <c r="W5" s="79">
        <v>1</v>
      </c>
    </row>
    <row r="6" spans="1:23" s="20" customFormat="1" ht="120" customHeight="1" x14ac:dyDescent="0.25">
      <c r="A6" s="17">
        <v>1</v>
      </c>
      <c r="B6" s="17">
        <v>31</v>
      </c>
      <c r="C6" s="74">
        <v>222</v>
      </c>
      <c r="D6" s="151"/>
      <c r="E6" s="150"/>
      <c r="F6" s="150"/>
      <c r="G6" s="150"/>
      <c r="H6" s="156"/>
      <c r="I6" s="150"/>
      <c r="J6" s="150"/>
      <c r="K6" s="69" t="s">
        <v>2</v>
      </c>
      <c r="L6" s="66" t="s">
        <v>257</v>
      </c>
      <c r="M6" s="66" t="s">
        <v>259</v>
      </c>
      <c r="N6" s="81">
        <v>0.25</v>
      </c>
      <c r="O6" s="81" t="s">
        <v>259</v>
      </c>
      <c r="P6" s="50">
        <v>0.25</v>
      </c>
      <c r="Q6" s="50">
        <v>0.25</v>
      </c>
      <c r="R6" s="68" t="s">
        <v>369</v>
      </c>
      <c r="S6" s="90">
        <v>0.25</v>
      </c>
      <c r="T6" s="50"/>
      <c r="U6" s="50"/>
      <c r="V6" s="50">
        <v>0.25</v>
      </c>
      <c r="W6" s="62">
        <v>0.25</v>
      </c>
    </row>
    <row r="7" spans="1:23" s="20" customFormat="1" ht="120" customHeight="1" x14ac:dyDescent="0.25">
      <c r="A7" s="17">
        <v>1</v>
      </c>
      <c r="B7" s="17">
        <v>31</v>
      </c>
      <c r="C7" s="74">
        <v>304</v>
      </c>
      <c r="D7" s="151"/>
      <c r="E7" s="150"/>
      <c r="F7" s="150"/>
      <c r="G7" s="150"/>
      <c r="H7" s="156"/>
      <c r="I7" s="150"/>
      <c r="J7" s="150"/>
      <c r="K7" s="69" t="s">
        <v>4</v>
      </c>
      <c r="L7" s="66" t="s">
        <v>261</v>
      </c>
      <c r="M7" s="66">
        <v>2</v>
      </c>
      <c r="N7" s="82">
        <v>5</v>
      </c>
      <c r="O7" s="82" t="s">
        <v>260</v>
      </c>
      <c r="P7" s="51">
        <v>3</v>
      </c>
      <c r="Q7" s="51">
        <v>3</v>
      </c>
      <c r="R7" s="68" t="s">
        <v>195</v>
      </c>
      <c r="S7" s="82">
        <v>1</v>
      </c>
      <c r="T7" s="51"/>
      <c r="U7" s="51"/>
      <c r="V7" s="51">
        <v>1</v>
      </c>
      <c r="W7" s="19" t="s">
        <v>260</v>
      </c>
    </row>
    <row r="8" spans="1:23" s="20" customFormat="1" ht="120" customHeight="1" x14ac:dyDescent="0.25">
      <c r="A8" s="17">
        <v>1</v>
      </c>
      <c r="B8" s="17">
        <v>32</v>
      </c>
      <c r="C8" s="74">
        <v>223</v>
      </c>
      <c r="D8" s="151"/>
      <c r="E8" s="150"/>
      <c r="F8" s="150"/>
      <c r="G8" s="150">
        <v>2</v>
      </c>
      <c r="H8" s="154" t="s">
        <v>262</v>
      </c>
      <c r="I8" s="150">
        <v>2</v>
      </c>
      <c r="J8" s="150" t="s">
        <v>256</v>
      </c>
      <c r="K8" s="69" t="s">
        <v>120</v>
      </c>
      <c r="L8" s="66" t="s">
        <v>263</v>
      </c>
      <c r="M8" s="66" t="s">
        <v>259</v>
      </c>
      <c r="N8" s="84">
        <v>3</v>
      </c>
      <c r="O8" s="82" t="s">
        <v>260</v>
      </c>
      <c r="P8" s="66" t="s">
        <v>260</v>
      </c>
      <c r="Q8" s="66" t="s">
        <v>260</v>
      </c>
      <c r="R8" s="92" t="s">
        <v>171</v>
      </c>
      <c r="S8" s="93" t="s">
        <v>260</v>
      </c>
      <c r="T8" s="18"/>
      <c r="U8" s="18"/>
      <c r="V8" s="18">
        <v>2</v>
      </c>
      <c r="W8" s="19">
        <v>3</v>
      </c>
    </row>
    <row r="9" spans="1:23" s="20" customFormat="1" ht="120" customHeight="1" x14ac:dyDescent="0.25">
      <c r="A9" s="17">
        <v>1</v>
      </c>
      <c r="B9" s="17">
        <v>32</v>
      </c>
      <c r="C9" s="74">
        <v>224</v>
      </c>
      <c r="D9" s="151"/>
      <c r="E9" s="150"/>
      <c r="F9" s="150"/>
      <c r="G9" s="150"/>
      <c r="H9" s="154"/>
      <c r="I9" s="150"/>
      <c r="J9" s="150"/>
      <c r="K9" s="69" t="s">
        <v>121</v>
      </c>
      <c r="L9" s="66" t="s">
        <v>264</v>
      </c>
      <c r="M9" s="66" t="s">
        <v>259</v>
      </c>
      <c r="N9" s="84">
        <v>3</v>
      </c>
      <c r="O9" s="82" t="s">
        <v>260</v>
      </c>
      <c r="P9" s="66" t="s">
        <v>260</v>
      </c>
      <c r="Q9" s="66" t="s">
        <v>260</v>
      </c>
      <c r="R9" s="68" t="s">
        <v>172</v>
      </c>
      <c r="S9" s="93">
        <v>1</v>
      </c>
      <c r="T9" s="18"/>
      <c r="U9" s="18"/>
      <c r="V9" s="18">
        <v>2</v>
      </c>
      <c r="W9" s="19">
        <v>3</v>
      </c>
    </row>
    <row r="10" spans="1:23" s="20" customFormat="1" ht="120" customHeight="1" x14ac:dyDescent="0.25">
      <c r="A10" s="17">
        <v>1</v>
      </c>
      <c r="B10" s="17">
        <v>32</v>
      </c>
      <c r="C10" s="74">
        <v>226</v>
      </c>
      <c r="D10" s="151"/>
      <c r="E10" s="150"/>
      <c r="F10" s="150"/>
      <c r="G10" s="150"/>
      <c r="H10" s="154"/>
      <c r="I10" s="150"/>
      <c r="J10" s="150"/>
      <c r="K10" s="69" t="s">
        <v>265</v>
      </c>
      <c r="L10" s="66" t="s">
        <v>266</v>
      </c>
      <c r="M10" s="66" t="s">
        <v>260</v>
      </c>
      <c r="N10" s="83">
        <v>1</v>
      </c>
      <c r="O10" s="83" t="s">
        <v>259</v>
      </c>
      <c r="P10" s="52">
        <v>0.25</v>
      </c>
      <c r="Q10" s="52">
        <v>0.35</v>
      </c>
      <c r="R10" s="68" t="s">
        <v>125</v>
      </c>
      <c r="S10" s="94">
        <v>0.25</v>
      </c>
      <c r="T10" s="22"/>
      <c r="U10" s="22"/>
      <c r="V10" s="22">
        <v>0.25</v>
      </c>
      <c r="W10" s="23">
        <v>0.25</v>
      </c>
    </row>
    <row r="11" spans="1:23" s="20" customFormat="1" ht="120" customHeight="1" x14ac:dyDescent="0.25">
      <c r="A11" s="17">
        <v>1</v>
      </c>
      <c r="B11" s="17">
        <v>32</v>
      </c>
      <c r="C11" s="74">
        <v>227</v>
      </c>
      <c r="D11" s="151"/>
      <c r="E11" s="150"/>
      <c r="F11" s="150"/>
      <c r="G11" s="150"/>
      <c r="H11" s="154"/>
      <c r="I11" s="150"/>
      <c r="J11" s="150"/>
      <c r="K11" s="69" t="s">
        <v>267</v>
      </c>
      <c r="L11" s="66" t="s">
        <v>261</v>
      </c>
      <c r="M11" s="66">
        <v>1</v>
      </c>
      <c r="N11" s="82">
        <v>3</v>
      </c>
      <c r="O11" s="82" t="s">
        <v>260</v>
      </c>
      <c r="P11" s="66">
        <v>1</v>
      </c>
      <c r="Q11" s="66">
        <v>1</v>
      </c>
      <c r="R11" s="68" t="s">
        <v>194</v>
      </c>
      <c r="S11" s="95">
        <v>1</v>
      </c>
      <c r="T11" s="24"/>
      <c r="U11" s="24"/>
      <c r="V11" s="24">
        <v>1</v>
      </c>
      <c r="W11" s="25">
        <v>0</v>
      </c>
    </row>
    <row r="12" spans="1:23" s="20" customFormat="1" ht="120" customHeight="1" x14ac:dyDescent="0.25">
      <c r="A12" s="17">
        <v>1</v>
      </c>
      <c r="B12" s="17">
        <v>33</v>
      </c>
      <c r="C12" s="74">
        <v>228</v>
      </c>
      <c r="D12" s="151"/>
      <c r="E12" s="150"/>
      <c r="F12" s="150"/>
      <c r="G12" s="66">
        <v>3</v>
      </c>
      <c r="H12" s="53" t="s">
        <v>7</v>
      </c>
      <c r="I12" s="66">
        <v>3</v>
      </c>
      <c r="J12" s="66" t="s">
        <v>261</v>
      </c>
      <c r="K12" s="69" t="s">
        <v>268</v>
      </c>
      <c r="L12" s="66" t="s">
        <v>269</v>
      </c>
      <c r="M12" s="66">
        <v>10</v>
      </c>
      <c r="N12" s="84">
        <v>10</v>
      </c>
      <c r="O12" s="84">
        <f>+Q12-P12</f>
        <v>3</v>
      </c>
      <c r="P12" s="66">
        <v>1</v>
      </c>
      <c r="Q12" s="66">
        <v>4</v>
      </c>
      <c r="R12" s="68" t="s">
        <v>196</v>
      </c>
      <c r="S12" s="93">
        <v>2</v>
      </c>
      <c r="T12" s="18"/>
      <c r="U12" s="18"/>
      <c r="V12" s="18">
        <v>3</v>
      </c>
      <c r="W12" s="19">
        <v>4</v>
      </c>
    </row>
    <row r="13" spans="1:23" s="20" customFormat="1" ht="120" customHeight="1" x14ac:dyDescent="0.25">
      <c r="A13" s="17">
        <v>2</v>
      </c>
      <c r="B13" s="17">
        <v>47</v>
      </c>
      <c r="C13" s="74">
        <v>229</v>
      </c>
      <c r="D13" s="151">
        <v>2</v>
      </c>
      <c r="E13" s="150" t="s">
        <v>270</v>
      </c>
      <c r="F13" s="150" t="s">
        <v>271</v>
      </c>
      <c r="G13" s="150">
        <v>1</v>
      </c>
      <c r="H13" s="156" t="s">
        <v>272</v>
      </c>
      <c r="I13" s="150">
        <v>1</v>
      </c>
      <c r="J13" s="150" t="s">
        <v>273</v>
      </c>
      <c r="K13" s="69" t="s">
        <v>274</v>
      </c>
      <c r="L13" s="66" t="s">
        <v>273</v>
      </c>
      <c r="M13" s="49">
        <v>0.93</v>
      </c>
      <c r="N13" s="81">
        <v>1</v>
      </c>
      <c r="O13" s="81" t="s">
        <v>259</v>
      </c>
      <c r="P13" s="52">
        <v>0.93</v>
      </c>
      <c r="Q13" s="52">
        <v>0.93</v>
      </c>
      <c r="R13" s="68" t="s">
        <v>224</v>
      </c>
      <c r="S13" s="94">
        <v>0.96</v>
      </c>
      <c r="T13" s="22"/>
      <c r="U13" s="22"/>
      <c r="V13" s="22">
        <v>0.98</v>
      </c>
      <c r="W13" s="23">
        <v>1</v>
      </c>
    </row>
    <row r="14" spans="1:23" s="20" customFormat="1" ht="120" customHeight="1" x14ac:dyDescent="0.25">
      <c r="A14" s="17">
        <v>2</v>
      </c>
      <c r="B14" s="17">
        <v>47</v>
      </c>
      <c r="C14" s="74">
        <v>230</v>
      </c>
      <c r="D14" s="151"/>
      <c r="E14" s="150"/>
      <c r="F14" s="150"/>
      <c r="G14" s="150"/>
      <c r="H14" s="156"/>
      <c r="I14" s="150"/>
      <c r="J14" s="150"/>
      <c r="K14" s="69" t="s">
        <v>11</v>
      </c>
      <c r="L14" s="66" t="s">
        <v>273</v>
      </c>
      <c r="M14" s="66">
        <v>547</v>
      </c>
      <c r="N14" s="85">
        <v>2547</v>
      </c>
      <c r="O14" s="85">
        <f>+Q14-P14</f>
        <v>2055</v>
      </c>
      <c r="P14" s="55">
        <v>1047</v>
      </c>
      <c r="Q14" s="55">
        <v>3102</v>
      </c>
      <c r="R14" s="68" t="s">
        <v>230</v>
      </c>
      <c r="S14" s="96">
        <v>1547</v>
      </c>
      <c r="T14" s="27"/>
      <c r="U14" s="27"/>
      <c r="V14" s="27">
        <v>2047</v>
      </c>
      <c r="W14" s="28">
        <v>2547</v>
      </c>
    </row>
    <row r="15" spans="1:23" s="20" customFormat="1" ht="120" customHeight="1" x14ac:dyDescent="0.25">
      <c r="A15" s="17">
        <v>2</v>
      </c>
      <c r="B15" s="17">
        <v>47</v>
      </c>
      <c r="C15" s="74">
        <v>231</v>
      </c>
      <c r="D15" s="151"/>
      <c r="E15" s="150"/>
      <c r="F15" s="150"/>
      <c r="G15" s="150"/>
      <c r="H15" s="156"/>
      <c r="I15" s="150"/>
      <c r="J15" s="150"/>
      <c r="K15" s="69" t="s">
        <v>128</v>
      </c>
      <c r="L15" s="66" t="s">
        <v>273</v>
      </c>
      <c r="M15" s="66">
        <v>1063</v>
      </c>
      <c r="N15" s="84">
        <v>1134</v>
      </c>
      <c r="O15" s="82" t="s">
        <v>260</v>
      </c>
      <c r="P15" s="55" t="s">
        <v>260</v>
      </c>
      <c r="Q15" s="55" t="s">
        <v>260</v>
      </c>
      <c r="R15" s="68" t="s">
        <v>129</v>
      </c>
      <c r="S15" s="96">
        <v>1134</v>
      </c>
      <c r="T15" s="27"/>
      <c r="U15" s="27"/>
      <c r="V15" s="27" t="s">
        <v>260</v>
      </c>
      <c r="W15" s="28"/>
    </row>
    <row r="16" spans="1:23" s="20" customFormat="1" ht="120" customHeight="1" x14ac:dyDescent="0.25">
      <c r="A16" s="17">
        <v>2</v>
      </c>
      <c r="B16" s="17">
        <v>49</v>
      </c>
      <c r="C16" s="74">
        <v>233</v>
      </c>
      <c r="D16" s="151"/>
      <c r="E16" s="150"/>
      <c r="F16" s="150"/>
      <c r="G16" s="150">
        <v>3</v>
      </c>
      <c r="H16" s="154" t="s">
        <v>275</v>
      </c>
      <c r="I16" s="150">
        <v>3</v>
      </c>
      <c r="J16" s="150" t="s">
        <v>276</v>
      </c>
      <c r="K16" s="69" t="s">
        <v>13</v>
      </c>
      <c r="L16" s="66" t="s">
        <v>276</v>
      </c>
      <c r="M16" s="66">
        <v>11</v>
      </c>
      <c r="N16" s="84">
        <v>16</v>
      </c>
      <c r="O16" s="84">
        <f>+Q16-P16</f>
        <v>1</v>
      </c>
      <c r="P16" s="66">
        <v>16</v>
      </c>
      <c r="Q16" s="66">
        <v>17</v>
      </c>
      <c r="R16" s="68" t="s">
        <v>197</v>
      </c>
      <c r="S16" s="93">
        <v>16</v>
      </c>
      <c r="T16" s="18"/>
      <c r="U16" s="18"/>
      <c r="V16" s="18">
        <v>16</v>
      </c>
      <c r="W16" s="19">
        <v>16</v>
      </c>
    </row>
    <row r="17" spans="1:23" s="20" customFormat="1" ht="120" customHeight="1" x14ac:dyDescent="0.25">
      <c r="A17" s="17">
        <v>2</v>
      </c>
      <c r="B17" s="17">
        <v>49</v>
      </c>
      <c r="C17" s="74">
        <v>234</v>
      </c>
      <c r="D17" s="151"/>
      <c r="E17" s="150"/>
      <c r="F17" s="150"/>
      <c r="G17" s="150"/>
      <c r="H17" s="154"/>
      <c r="I17" s="150"/>
      <c r="J17" s="150"/>
      <c r="K17" s="69" t="s">
        <v>14</v>
      </c>
      <c r="L17" s="66" t="s">
        <v>276</v>
      </c>
      <c r="M17" s="66">
        <v>7</v>
      </c>
      <c r="N17" s="84">
        <v>10</v>
      </c>
      <c r="O17" s="84">
        <f>+Q17-P17</f>
        <v>2</v>
      </c>
      <c r="P17" s="66">
        <v>8</v>
      </c>
      <c r="Q17" s="66">
        <v>10</v>
      </c>
      <c r="R17" s="68" t="s">
        <v>198</v>
      </c>
      <c r="S17" s="93">
        <v>9</v>
      </c>
      <c r="T17" s="18"/>
      <c r="U17" s="18"/>
      <c r="V17" s="18">
        <v>10</v>
      </c>
      <c r="W17" s="19">
        <v>10</v>
      </c>
    </row>
    <row r="18" spans="1:23" s="20" customFormat="1" ht="120" customHeight="1" x14ac:dyDescent="0.25">
      <c r="A18" s="17">
        <v>2</v>
      </c>
      <c r="B18" s="17">
        <v>49</v>
      </c>
      <c r="C18" s="74">
        <v>289</v>
      </c>
      <c r="D18" s="151"/>
      <c r="E18" s="150"/>
      <c r="F18" s="150"/>
      <c r="G18" s="150"/>
      <c r="H18" s="154"/>
      <c r="I18" s="150"/>
      <c r="J18" s="150"/>
      <c r="K18" s="69" t="s">
        <v>277</v>
      </c>
      <c r="L18" s="66" t="s">
        <v>278</v>
      </c>
      <c r="M18" s="66" t="s">
        <v>279</v>
      </c>
      <c r="N18" s="84">
        <v>2</v>
      </c>
      <c r="O18" s="84">
        <f>+Q18-P18</f>
        <v>-1</v>
      </c>
      <c r="P18" s="66">
        <v>1</v>
      </c>
      <c r="Q18" s="66">
        <v>0</v>
      </c>
      <c r="R18" s="68" t="s">
        <v>219</v>
      </c>
      <c r="S18" s="93">
        <v>2</v>
      </c>
      <c r="T18" s="18"/>
      <c r="U18" s="18"/>
      <c r="V18" s="18">
        <v>2</v>
      </c>
      <c r="W18" s="19">
        <v>2</v>
      </c>
    </row>
    <row r="19" spans="1:23" s="20" customFormat="1" ht="120" customHeight="1" x14ac:dyDescent="0.25">
      <c r="A19" s="17">
        <v>2</v>
      </c>
      <c r="B19" s="17">
        <v>50</v>
      </c>
      <c r="C19" s="74">
        <v>235</v>
      </c>
      <c r="D19" s="151"/>
      <c r="E19" s="150"/>
      <c r="F19" s="150"/>
      <c r="G19" s="150">
        <v>4</v>
      </c>
      <c r="H19" s="156" t="s">
        <v>280</v>
      </c>
      <c r="I19" s="150">
        <v>4</v>
      </c>
      <c r="J19" s="66" t="s">
        <v>281</v>
      </c>
      <c r="K19" s="69" t="s">
        <v>282</v>
      </c>
      <c r="L19" s="66" t="s">
        <v>281</v>
      </c>
      <c r="M19" s="66" t="s">
        <v>260</v>
      </c>
      <c r="N19" s="84">
        <v>10</v>
      </c>
      <c r="O19" s="84">
        <f>+Q19-P19</f>
        <v>4</v>
      </c>
      <c r="P19" s="66">
        <v>3</v>
      </c>
      <c r="Q19" s="66">
        <v>7</v>
      </c>
      <c r="R19" s="68" t="s">
        <v>199</v>
      </c>
      <c r="S19" s="93">
        <v>6</v>
      </c>
      <c r="T19" s="18"/>
      <c r="U19" s="18"/>
      <c r="V19" s="18">
        <v>9</v>
      </c>
      <c r="W19" s="19">
        <v>10</v>
      </c>
    </row>
    <row r="20" spans="1:23" s="20" customFormat="1" ht="120" customHeight="1" x14ac:dyDescent="0.25">
      <c r="A20" s="17">
        <v>2</v>
      </c>
      <c r="B20" s="17">
        <v>50</v>
      </c>
      <c r="C20" s="74">
        <v>236</v>
      </c>
      <c r="D20" s="151"/>
      <c r="E20" s="150"/>
      <c r="F20" s="150"/>
      <c r="G20" s="150"/>
      <c r="H20" s="156"/>
      <c r="I20" s="150"/>
      <c r="J20" s="66" t="s">
        <v>281</v>
      </c>
      <c r="K20" s="69" t="s">
        <v>16</v>
      </c>
      <c r="L20" s="66" t="s">
        <v>281</v>
      </c>
      <c r="M20" s="66" t="s">
        <v>260</v>
      </c>
      <c r="N20" s="84">
        <v>5</v>
      </c>
      <c r="O20" s="84">
        <f>+Q20-P20</f>
        <v>3</v>
      </c>
      <c r="P20" s="66">
        <v>1</v>
      </c>
      <c r="Q20" s="66">
        <v>4</v>
      </c>
      <c r="R20" s="68" t="s">
        <v>200</v>
      </c>
      <c r="S20" s="93">
        <v>2</v>
      </c>
      <c r="T20" s="18"/>
      <c r="U20" s="18"/>
      <c r="V20" s="18">
        <v>4</v>
      </c>
      <c r="W20" s="19">
        <v>5</v>
      </c>
    </row>
    <row r="21" spans="1:23" s="20" customFormat="1" ht="120" customHeight="1" x14ac:dyDescent="0.25">
      <c r="A21" s="17">
        <v>2</v>
      </c>
      <c r="B21" s="17">
        <v>51</v>
      </c>
      <c r="C21" s="74">
        <v>237</v>
      </c>
      <c r="D21" s="151"/>
      <c r="E21" s="150"/>
      <c r="F21" s="150"/>
      <c r="G21" s="66">
        <v>5</v>
      </c>
      <c r="H21" s="69" t="s">
        <v>17</v>
      </c>
      <c r="I21" s="66">
        <v>5</v>
      </c>
      <c r="J21" s="66" t="s">
        <v>283</v>
      </c>
      <c r="K21" s="69" t="s">
        <v>18</v>
      </c>
      <c r="L21" s="66" t="s">
        <v>283</v>
      </c>
      <c r="M21" s="49">
        <v>1</v>
      </c>
      <c r="N21" s="81">
        <v>1</v>
      </c>
      <c r="O21" s="81" t="s">
        <v>259</v>
      </c>
      <c r="P21" s="49">
        <v>1</v>
      </c>
      <c r="Q21" s="49">
        <v>0.56000000000000005</v>
      </c>
      <c r="R21" s="68" t="s">
        <v>130</v>
      </c>
      <c r="S21" s="97">
        <v>1</v>
      </c>
      <c r="T21" s="21"/>
      <c r="U21" s="21"/>
      <c r="V21" s="21">
        <v>1</v>
      </c>
      <c r="W21" s="29">
        <v>1</v>
      </c>
    </row>
    <row r="22" spans="1:23" s="20" customFormat="1" ht="120" customHeight="1" x14ac:dyDescent="0.25">
      <c r="A22" s="17">
        <v>3</v>
      </c>
      <c r="B22" s="17">
        <v>52</v>
      </c>
      <c r="C22" s="74">
        <v>238</v>
      </c>
      <c r="D22" s="151">
        <v>3</v>
      </c>
      <c r="E22" s="150" t="s">
        <v>19</v>
      </c>
      <c r="F22" s="150" t="s">
        <v>256</v>
      </c>
      <c r="G22" s="150">
        <v>1</v>
      </c>
      <c r="H22" s="156" t="s">
        <v>284</v>
      </c>
      <c r="I22" s="150">
        <v>1</v>
      </c>
      <c r="J22" s="150" t="s">
        <v>285</v>
      </c>
      <c r="K22" s="69" t="s">
        <v>134</v>
      </c>
      <c r="L22" s="66" t="s">
        <v>286</v>
      </c>
      <c r="M22" s="66">
        <v>3.8</v>
      </c>
      <c r="N22" s="84">
        <v>4.2</v>
      </c>
      <c r="O22" s="84" t="s">
        <v>259</v>
      </c>
      <c r="P22" s="66" t="s">
        <v>259</v>
      </c>
      <c r="Q22" s="66">
        <v>0</v>
      </c>
      <c r="R22" s="68" t="s">
        <v>135</v>
      </c>
      <c r="S22" s="98">
        <v>4</v>
      </c>
      <c r="T22" s="30"/>
      <c r="U22" s="30"/>
      <c r="V22" s="18" t="s">
        <v>259</v>
      </c>
      <c r="W22" s="19">
        <v>4.2</v>
      </c>
    </row>
    <row r="23" spans="1:23" s="20" customFormat="1" ht="120" customHeight="1" x14ac:dyDescent="0.25">
      <c r="A23" s="17">
        <v>3</v>
      </c>
      <c r="B23" s="17">
        <v>52</v>
      </c>
      <c r="C23" s="74">
        <v>239</v>
      </c>
      <c r="D23" s="151"/>
      <c r="E23" s="150"/>
      <c r="F23" s="150"/>
      <c r="G23" s="150"/>
      <c r="H23" s="156"/>
      <c r="I23" s="150"/>
      <c r="J23" s="150"/>
      <c r="K23" s="69" t="s">
        <v>287</v>
      </c>
      <c r="L23" s="66" t="s">
        <v>286</v>
      </c>
      <c r="M23" s="66">
        <v>4.2</v>
      </c>
      <c r="N23" s="84">
        <v>4.4000000000000004</v>
      </c>
      <c r="O23" s="84" t="s">
        <v>259</v>
      </c>
      <c r="P23" s="66" t="s">
        <v>259</v>
      </c>
      <c r="Q23" s="66">
        <v>0</v>
      </c>
      <c r="R23" s="68" t="s">
        <v>135</v>
      </c>
      <c r="S23" s="98">
        <v>4.3</v>
      </c>
      <c r="T23" s="30"/>
      <c r="U23" s="30"/>
      <c r="V23" s="18" t="s">
        <v>279</v>
      </c>
      <c r="W23" s="19">
        <v>4.4000000000000004</v>
      </c>
    </row>
    <row r="24" spans="1:23" s="20" customFormat="1" ht="120" customHeight="1" x14ac:dyDescent="0.25">
      <c r="A24" s="17">
        <v>3</v>
      </c>
      <c r="B24" s="17">
        <v>52</v>
      </c>
      <c r="C24" s="74">
        <v>240</v>
      </c>
      <c r="D24" s="151"/>
      <c r="E24" s="150"/>
      <c r="F24" s="150"/>
      <c r="G24" s="150"/>
      <c r="H24" s="156"/>
      <c r="I24" s="150"/>
      <c r="J24" s="150"/>
      <c r="K24" s="69" t="s">
        <v>21</v>
      </c>
      <c r="L24" s="66" t="s">
        <v>286</v>
      </c>
      <c r="M24" s="54">
        <v>1300</v>
      </c>
      <c r="N24" s="85">
        <v>7300</v>
      </c>
      <c r="O24" s="85">
        <f>+Q24-P24</f>
        <v>0</v>
      </c>
      <c r="P24" s="54">
        <v>2800</v>
      </c>
      <c r="Q24" s="54">
        <v>2800</v>
      </c>
      <c r="R24" s="68" t="s">
        <v>185</v>
      </c>
      <c r="S24" s="99">
        <v>4300</v>
      </c>
      <c r="T24" s="26"/>
      <c r="U24" s="26"/>
      <c r="V24" s="26">
        <v>5800</v>
      </c>
      <c r="W24" s="31">
        <v>7300</v>
      </c>
    </row>
    <row r="25" spans="1:23" s="20" customFormat="1" ht="120" customHeight="1" x14ac:dyDescent="0.25">
      <c r="A25" s="17">
        <v>3</v>
      </c>
      <c r="B25" s="17">
        <v>52</v>
      </c>
      <c r="C25" s="74">
        <v>241</v>
      </c>
      <c r="D25" s="151"/>
      <c r="E25" s="150"/>
      <c r="F25" s="150"/>
      <c r="G25" s="150"/>
      <c r="H25" s="156"/>
      <c r="I25" s="150"/>
      <c r="J25" s="150"/>
      <c r="K25" s="69" t="s">
        <v>288</v>
      </c>
      <c r="L25" s="66" t="s">
        <v>289</v>
      </c>
      <c r="M25" s="54">
        <v>970000</v>
      </c>
      <c r="N25" s="85">
        <v>3000000</v>
      </c>
      <c r="O25" s="85" t="s">
        <v>259</v>
      </c>
      <c r="P25" s="54">
        <v>750000</v>
      </c>
      <c r="Q25" s="54">
        <v>1700038</v>
      </c>
      <c r="R25" s="68" t="s">
        <v>162</v>
      </c>
      <c r="S25" s="99">
        <v>1500000</v>
      </c>
      <c r="T25" s="26"/>
      <c r="U25" s="26"/>
      <c r="V25" s="26">
        <v>2250000</v>
      </c>
      <c r="W25" s="31">
        <v>3000000</v>
      </c>
    </row>
    <row r="26" spans="1:23" s="20" customFormat="1" ht="120" customHeight="1" x14ac:dyDescent="0.25">
      <c r="A26" s="17">
        <v>3</v>
      </c>
      <c r="B26" s="17">
        <v>52</v>
      </c>
      <c r="C26" s="74">
        <v>242</v>
      </c>
      <c r="D26" s="151"/>
      <c r="E26" s="150"/>
      <c r="F26" s="150"/>
      <c r="G26" s="150"/>
      <c r="H26" s="156"/>
      <c r="I26" s="150"/>
      <c r="J26" s="150"/>
      <c r="K26" s="69" t="s">
        <v>290</v>
      </c>
      <c r="L26" s="66" t="s">
        <v>291</v>
      </c>
      <c r="M26" s="54" t="s">
        <v>259</v>
      </c>
      <c r="N26" s="85">
        <v>1100</v>
      </c>
      <c r="O26" s="85">
        <f>+Q26-P26</f>
        <v>0</v>
      </c>
      <c r="P26" s="54">
        <v>543</v>
      </c>
      <c r="Q26" s="54">
        <v>543</v>
      </c>
      <c r="R26" s="68" t="s">
        <v>137</v>
      </c>
      <c r="S26" s="99">
        <v>730</v>
      </c>
      <c r="T26" s="26"/>
      <c r="U26" s="26"/>
      <c r="V26" s="26">
        <v>915</v>
      </c>
      <c r="W26" s="31">
        <v>1100</v>
      </c>
    </row>
    <row r="27" spans="1:23" s="20" customFormat="1" ht="120" customHeight="1" x14ac:dyDescent="0.25">
      <c r="A27" s="17">
        <v>3</v>
      </c>
      <c r="B27" s="17">
        <v>53</v>
      </c>
      <c r="C27" s="74">
        <v>243</v>
      </c>
      <c r="D27" s="151"/>
      <c r="E27" s="150"/>
      <c r="F27" s="150"/>
      <c r="G27" s="150">
        <v>2</v>
      </c>
      <c r="H27" s="154" t="s">
        <v>23</v>
      </c>
      <c r="I27" s="150">
        <v>2</v>
      </c>
      <c r="J27" s="150" t="s">
        <v>292</v>
      </c>
      <c r="K27" s="69" t="s">
        <v>293</v>
      </c>
      <c r="L27" s="66" t="s">
        <v>294</v>
      </c>
      <c r="M27" s="54">
        <v>8</v>
      </c>
      <c r="N27" s="85">
        <v>32</v>
      </c>
      <c r="O27" s="85">
        <f>+Q27-P27</f>
        <v>0</v>
      </c>
      <c r="P27" s="54">
        <v>16</v>
      </c>
      <c r="Q27" s="54">
        <v>16</v>
      </c>
      <c r="R27" s="68" t="s">
        <v>175</v>
      </c>
      <c r="S27" s="99">
        <v>24</v>
      </c>
      <c r="T27" s="26"/>
      <c r="U27" s="26"/>
      <c r="V27" s="26">
        <v>29</v>
      </c>
      <c r="W27" s="31">
        <v>32</v>
      </c>
    </row>
    <row r="28" spans="1:23" s="20" customFormat="1" ht="120" customHeight="1" x14ac:dyDescent="0.25">
      <c r="A28" s="17">
        <v>3</v>
      </c>
      <c r="B28" s="17">
        <v>53</v>
      </c>
      <c r="C28" s="74">
        <v>244</v>
      </c>
      <c r="D28" s="151"/>
      <c r="E28" s="150"/>
      <c r="F28" s="150"/>
      <c r="G28" s="150"/>
      <c r="H28" s="154"/>
      <c r="I28" s="150"/>
      <c r="J28" s="150"/>
      <c r="K28" s="69" t="s">
        <v>24</v>
      </c>
      <c r="L28" s="66" t="s">
        <v>292</v>
      </c>
      <c r="M28" s="54">
        <v>2048</v>
      </c>
      <c r="N28" s="85">
        <v>11291</v>
      </c>
      <c r="O28" s="85" t="s">
        <v>259</v>
      </c>
      <c r="P28" s="54">
        <v>4251</v>
      </c>
      <c r="Q28" s="54">
        <v>4664</v>
      </c>
      <c r="R28" s="68" t="s">
        <v>212</v>
      </c>
      <c r="S28" s="99">
        <v>6571</v>
      </c>
      <c r="T28" s="26"/>
      <c r="U28" s="26"/>
      <c r="V28" s="26">
        <v>8931</v>
      </c>
      <c r="W28" s="31">
        <v>11291</v>
      </c>
    </row>
    <row r="29" spans="1:23" s="20" customFormat="1" ht="120" customHeight="1" x14ac:dyDescent="0.25">
      <c r="A29" s="17">
        <v>3</v>
      </c>
      <c r="B29" s="17">
        <v>53</v>
      </c>
      <c r="C29" s="74">
        <v>245</v>
      </c>
      <c r="D29" s="151"/>
      <c r="E29" s="150"/>
      <c r="F29" s="150"/>
      <c r="G29" s="150"/>
      <c r="H29" s="154"/>
      <c r="I29" s="150"/>
      <c r="J29" s="150"/>
      <c r="K29" s="69" t="s">
        <v>295</v>
      </c>
      <c r="L29" s="66" t="s">
        <v>292</v>
      </c>
      <c r="M29" s="54">
        <v>162140</v>
      </c>
      <c r="N29" s="85">
        <v>251000</v>
      </c>
      <c r="O29" s="85" t="s">
        <v>259</v>
      </c>
      <c r="P29" s="54">
        <v>201000</v>
      </c>
      <c r="Q29" s="54">
        <v>187566</v>
      </c>
      <c r="R29" s="68" t="s">
        <v>213</v>
      </c>
      <c r="S29" s="99">
        <v>211000</v>
      </c>
      <c r="T29" s="26"/>
      <c r="U29" s="26"/>
      <c r="V29" s="26">
        <v>231000</v>
      </c>
      <c r="W29" s="31">
        <v>251000</v>
      </c>
    </row>
    <row r="30" spans="1:23" s="20" customFormat="1" ht="120" customHeight="1" x14ac:dyDescent="0.25">
      <c r="A30" s="17">
        <v>3</v>
      </c>
      <c r="B30" s="17">
        <v>53</v>
      </c>
      <c r="C30" s="74">
        <v>246</v>
      </c>
      <c r="D30" s="151"/>
      <c r="E30" s="150"/>
      <c r="F30" s="150"/>
      <c r="G30" s="150"/>
      <c r="H30" s="154"/>
      <c r="I30" s="150"/>
      <c r="J30" s="150"/>
      <c r="K30" s="69" t="s">
        <v>296</v>
      </c>
      <c r="L30" s="66" t="s">
        <v>297</v>
      </c>
      <c r="M30" s="66">
        <v>217</v>
      </c>
      <c r="N30" s="84">
        <v>317</v>
      </c>
      <c r="O30" s="84">
        <f>+Q30-P30</f>
        <v>12</v>
      </c>
      <c r="P30" s="66">
        <v>4</v>
      </c>
      <c r="Q30" s="66">
        <v>16</v>
      </c>
      <c r="R30" s="68" t="s">
        <v>201</v>
      </c>
      <c r="S30" s="93">
        <v>144</v>
      </c>
      <c r="T30" s="18"/>
      <c r="U30" s="18"/>
      <c r="V30" s="18">
        <v>150</v>
      </c>
      <c r="W30" s="19">
        <v>317</v>
      </c>
    </row>
    <row r="31" spans="1:23" s="20" customFormat="1" ht="120" customHeight="1" x14ac:dyDescent="0.25">
      <c r="A31" s="17">
        <v>3</v>
      </c>
      <c r="B31" s="17">
        <v>53</v>
      </c>
      <c r="C31" s="74">
        <v>247</v>
      </c>
      <c r="D31" s="151"/>
      <c r="E31" s="150"/>
      <c r="F31" s="150"/>
      <c r="G31" s="150"/>
      <c r="H31" s="154"/>
      <c r="I31" s="150"/>
      <c r="J31" s="150"/>
      <c r="K31" s="69" t="s">
        <v>27</v>
      </c>
      <c r="L31" s="66" t="s">
        <v>298</v>
      </c>
      <c r="M31" s="66" t="s">
        <v>279</v>
      </c>
      <c r="N31" s="84">
        <v>40</v>
      </c>
      <c r="O31" s="84">
        <f>+Q31-P31</f>
        <v>0</v>
      </c>
      <c r="P31" s="66">
        <v>10</v>
      </c>
      <c r="Q31" s="66">
        <v>10</v>
      </c>
      <c r="R31" s="68" t="s">
        <v>159</v>
      </c>
      <c r="S31" s="93">
        <v>20</v>
      </c>
      <c r="T31" s="18"/>
      <c r="U31" s="18"/>
      <c r="V31" s="18">
        <v>30</v>
      </c>
      <c r="W31" s="19">
        <v>40</v>
      </c>
    </row>
    <row r="32" spans="1:23" s="20" customFormat="1" ht="120" customHeight="1" x14ac:dyDescent="0.25">
      <c r="A32" s="17">
        <v>3</v>
      </c>
      <c r="B32" s="17">
        <v>53</v>
      </c>
      <c r="C32" s="74">
        <v>307</v>
      </c>
      <c r="D32" s="151"/>
      <c r="E32" s="150"/>
      <c r="F32" s="150"/>
      <c r="G32" s="150"/>
      <c r="H32" s="154"/>
      <c r="I32" s="150"/>
      <c r="J32" s="150"/>
      <c r="K32" s="69" t="s">
        <v>299</v>
      </c>
      <c r="L32" s="66" t="s">
        <v>278</v>
      </c>
      <c r="M32" s="66" t="s">
        <v>279</v>
      </c>
      <c r="N32" s="84">
        <v>1</v>
      </c>
      <c r="O32" s="84">
        <f>+Q32-P32</f>
        <v>0</v>
      </c>
      <c r="P32" s="66">
        <v>1</v>
      </c>
      <c r="Q32" s="66">
        <v>1</v>
      </c>
      <c r="R32" s="68" t="s">
        <v>220</v>
      </c>
      <c r="S32" s="93">
        <v>1</v>
      </c>
      <c r="T32" s="18"/>
      <c r="U32" s="18"/>
      <c r="V32" s="18">
        <v>1</v>
      </c>
      <c r="W32" s="19">
        <v>1</v>
      </c>
    </row>
    <row r="33" spans="1:23" s="20" customFormat="1" ht="120" customHeight="1" x14ac:dyDescent="0.25">
      <c r="A33" s="17">
        <v>3</v>
      </c>
      <c r="B33" s="17">
        <v>54</v>
      </c>
      <c r="C33" s="74">
        <v>248</v>
      </c>
      <c r="D33" s="151"/>
      <c r="E33" s="150"/>
      <c r="F33" s="150"/>
      <c r="G33" s="66">
        <v>3</v>
      </c>
      <c r="H33" s="69" t="s">
        <v>29</v>
      </c>
      <c r="I33" s="66">
        <v>3</v>
      </c>
      <c r="J33" s="66" t="s">
        <v>300</v>
      </c>
      <c r="K33" s="69" t="s">
        <v>30</v>
      </c>
      <c r="L33" s="66" t="s">
        <v>301</v>
      </c>
      <c r="M33" s="54">
        <v>1100000</v>
      </c>
      <c r="N33" s="85">
        <v>4400000</v>
      </c>
      <c r="O33" s="85" t="s">
        <v>259</v>
      </c>
      <c r="P33" s="54">
        <v>2000000</v>
      </c>
      <c r="Q33" s="54">
        <v>2211031</v>
      </c>
      <c r="R33" s="68" t="s">
        <v>202</v>
      </c>
      <c r="S33" s="99">
        <v>2700000</v>
      </c>
      <c r="T33" s="26"/>
      <c r="U33" s="26"/>
      <c r="V33" s="26">
        <v>3400000</v>
      </c>
      <c r="W33" s="31">
        <v>4400000</v>
      </c>
    </row>
    <row r="34" spans="1:23" s="20" customFormat="1" ht="120" customHeight="1" x14ac:dyDescent="0.25">
      <c r="A34" s="17">
        <v>3</v>
      </c>
      <c r="B34" s="17">
        <v>55</v>
      </c>
      <c r="C34" s="74">
        <v>249</v>
      </c>
      <c r="D34" s="151"/>
      <c r="E34" s="150"/>
      <c r="F34" s="150"/>
      <c r="G34" s="150">
        <v>4</v>
      </c>
      <c r="H34" s="156" t="s">
        <v>31</v>
      </c>
      <c r="I34" s="150">
        <v>4</v>
      </c>
      <c r="J34" s="150" t="s">
        <v>302</v>
      </c>
      <c r="K34" s="69" t="s">
        <v>132</v>
      </c>
      <c r="L34" s="66" t="s">
        <v>298</v>
      </c>
      <c r="M34" s="54" t="s">
        <v>259</v>
      </c>
      <c r="N34" s="85">
        <v>1000</v>
      </c>
      <c r="O34" s="85">
        <f t="shared" ref="O34:O40" si="0">+Q34-P34</f>
        <v>6</v>
      </c>
      <c r="P34" s="66">
        <v>250</v>
      </c>
      <c r="Q34" s="66">
        <v>256</v>
      </c>
      <c r="R34" s="68" t="s">
        <v>176</v>
      </c>
      <c r="S34" s="93">
        <v>500</v>
      </c>
      <c r="T34" s="18"/>
      <c r="U34" s="18"/>
      <c r="V34" s="18">
        <v>750</v>
      </c>
      <c r="W34" s="19">
        <v>1000</v>
      </c>
    </row>
    <row r="35" spans="1:23" s="20" customFormat="1" ht="120" customHeight="1" x14ac:dyDescent="0.25">
      <c r="A35" s="17">
        <v>3</v>
      </c>
      <c r="B35" s="17">
        <v>55</v>
      </c>
      <c r="C35" s="74">
        <v>250</v>
      </c>
      <c r="D35" s="151"/>
      <c r="E35" s="150"/>
      <c r="F35" s="150"/>
      <c r="G35" s="150"/>
      <c r="H35" s="156"/>
      <c r="I35" s="150"/>
      <c r="J35" s="150"/>
      <c r="K35" s="69" t="s">
        <v>303</v>
      </c>
      <c r="L35" s="66" t="s">
        <v>32</v>
      </c>
      <c r="M35" s="54">
        <v>40</v>
      </c>
      <c r="N35" s="85">
        <v>200</v>
      </c>
      <c r="O35" s="85">
        <f t="shared" si="0"/>
        <v>24</v>
      </c>
      <c r="P35" s="54">
        <v>80</v>
      </c>
      <c r="Q35" s="54">
        <v>104</v>
      </c>
      <c r="R35" s="68" t="s">
        <v>232</v>
      </c>
      <c r="S35" s="99">
        <v>120</v>
      </c>
      <c r="T35" s="26"/>
      <c r="U35" s="26"/>
      <c r="V35" s="26">
        <v>160</v>
      </c>
      <c r="W35" s="31">
        <v>200</v>
      </c>
    </row>
    <row r="36" spans="1:23" s="20" customFormat="1" ht="120" customHeight="1" x14ac:dyDescent="0.25">
      <c r="A36" s="17">
        <v>3</v>
      </c>
      <c r="B36" s="17">
        <v>55</v>
      </c>
      <c r="C36" s="74">
        <v>251</v>
      </c>
      <c r="D36" s="151"/>
      <c r="E36" s="150"/>
      <c r="F36" s="150"/>
      <c r="G36" s="150"/>
      <c r="H36" s="156"/>
      <c r="I36" s="150"/>
      <c r="J36" s="150"/>
      <c r="K36" s="69" t="s">
        <v>304</v>
      </c>
      <c r="L36" s="66" t="s">
        <v>305</v>
      </c>
      <c r="M36" s="54">
        <v>130</v>
      </c>
      <c r="N36" s="85">
        <v>530</v>
      </c>
      <c r="O36" s="85">
        <f t="shared" si="0"/>
        <v>33</v>
      </c>
      <c r="P36" s="66">
        <v>230</v>
      </c>
      <c r="Q36" s="66">
        <v>263</v>
      </c>
      <c r="R36" s="68" t="s">
        <v>225</v>
      </c>
      <c r="S36" s="93">
        <v>330</v>
      </c>
      <c r="T36" s="18"/>
      <c r="U36" s="18"/>
      <c r="V36" s="18">
        <v>430</v>
      </c>
      <c r="W36" s="19">
        <v>530</v>
      </c>
    </row>
    <row r="37" spans="1:23" s="20" customFormat="1" ht="120" customHeight="1" x14ac:dyDescent="0.25">
      <c r="A37" s="17">
        <v>4</v>
      </c>
      <c r="B37" s="17">
        <v>56</v>
      </c>
      <c r="C37" s="74">
        <v>252</v>
      </c>
      <c r="D37" s="151">
        <v>4</v>
      </c>
      <c r="E37" s="150" t="s">
        <v>34</v>
      </c>
      <c r="F37" s="150" t="s">
        <v>256</v>
      </c>
      <c r="G37" s="66">
        <v>1</v>
      </c>
      <c r="H37" s="66" t="s">
        <v>306</v>
      </c>
      <c r="I37" s="66">
        <v>1</v>
      </c>
      <c r="J37" s="66" t="s">
        <v>281</v>
      </c>
      <c r="K37" s="69" t="s">
        <v>35</v>
      </c>
      <c r="L37" s="66" t="s">
        <v>307</v>
      </c>
      <c r="M37" s="66" t="s">
        <v>279</v>
      </c>
      <c r="N37" s="84">
        <v>3</v>
      </c>
      <c r="O37" s="84">
        <f t="shared" si="0"/>
        <v>-1</v>
      </c>
      <c r="P37" s="66">
        <v>3</v>
      </c>
      <c r="Q37" s="66">
        <v>2</v>
      </c>
      <c r="R37" s="68" t="s">
        <v>234</v>
      </c>
      <c r="S37" s="93">
        <v>0</v>
      </c>
      <c r="T37" s="18"/>
      <c r="U37" s="18"/>
      <c r="V37" s="18">
        <v>0</v>
      </c>
      <c r="W37" s="19">
        <v>0</v>
      </c>
    </row>
    <row r="38" spans="1:23" s="20" customFormat="1" ht="120" customHeight="1" x14ac:dyDescent="0.25">
      <c r="A38" s="17">
        <v>4</v>
      </c>
      <c r="B38" s="17">
        <v>57</v>
      </c>
      <c r="C38" s="74">
        <v>253</v>
      </c>
      <c r="D38" s="151"/>
      <c r="E38" s="150"/>
      <c r="F38" s="150"/>
      <c r="G38" s="150">
        <v>2</v>
      </c>
      <c r="H38" s="156" t="s">
        <v>308</v>
      </c>
      <c r="I38" s="150">
        <v>2</v>
      </c>
      <c r="J38" s="66" t="s">
        <v>309</v>
      </c>
      <c r="K38" s="69" t="s">
        <v>37</v>
      </c>
      <c r="L38" s="66" t="s">
        <v>310</v>
      </c>
      <c r="M38" s="66" t="s">
        <v>260</v>
      </c>
      <c r="N38" s="86">
        <v>40000000000</v>
      </c>
      <c r="O38" s="86">
        <f t="shared" si="0"/>
        <v>1359904293</v>
      </c>
      <c r="P38" s="56">
        <v>10000000000</v>
      </c>
      <c r="Q38" s="56">
        <v>11359904293</v>
      </c>
      <c r="R38" s="68" t="s">
        <v>160</v>
      </c>
      <c r="S38" s="100">
        <v>20000000000</v>
      </c>
      <c r="T38" s="32"/>
      <c r="U38" s="32"/>
      <c r="V38" s="32">
        <v>30000000000</v>
      </c>
      <c r="W38" s="33">
        <v>40000000000</v>
      </c>
    </row>
    <row r="39" spans="1:23" s="20" customFormat="1" ht="120" customHeight="1" x14ac:dyDescent="0.25">
      <c r="A39" s="17">
        <v>4</v>
      </c>
      <c r="B39" s="17">
        <v>57</v>
      </c>
      <c r="C39" s="74">
        <v>254</v>
      </c>
      <c r="D39" s="151"/>
      <c r="E39" s="150"/>
      <c r="F39" s="150"/>
      <c r="G39" s="150"/>
      <c r="H39" s="156"/>
      <c r="I39" s="150"/>
      <c r="J39" s="66" t="s">
        <v>311</v>
      </c>
      <c r="K39" s="69" t="s">
        <v>312</v>
      </c>
      <c r="L39" s="66" t="s">
        <v>311</v>
      </c>
      <c r="M39" s="66">
        <v>20</v>
      </c>
      <c r="N39" s="84">
        <v>200</v>
      </c>
      <c r="O39" s="84">
        <f t="shared" si="0"/>
        <v>16</v>
      </c>
      <c r="P39" s="56">
        <v>70</v>
      </c>
      <c r="Q39" s="56">
        <v>86</v>
      </c>
      <c r="R39" s="68" t="s">
        <v>231</v>
      </c>
      <c r="S39" s="100">
        <v>100</v>
      </c>
      <c r="T39" s="32"/>
      <c r="U39" s="32"/>
      <c r="V39" s="32">
        <v>150</v>
      </c>
      <c r="W39" s="33">
        <v>200</v>
      </c>
    </row>
    <row r="40" spans="1:23" s="20" customFormat="1" ht="120" customHeight="1" x14ac:dyDescent="0.25">
      <c r="A40" s="17">
        <v>5</v>
      </c>
      <c r="B40" s="17">
        <v>58</v>
      </c>
      <c r="C40" s="74">
        <v>255</v>
      </c>
      <c r="D40" s="151">
        <v>5</v>
      </c>
      <c r="E40" s="150" t="s">
        <v>38</v>
      </c>
      <c r="F40" s="150" t="s">
        <v>256</v>
      </c>
      <c r="G40" s="150">
        <v>1</v>
      </c>
      <c r="H40" s="156" t="s">
        <v>39</v>
      </c>
      <c r="I40" s="150">
        <v>1</v>
      </c>
      <c r="J40" s="150" t="s">
        <v>313</v>
      </c>
      <c r="K40" s="69" t="s">
        <v>314</v>
      </c>
      <c r="L40" s="66" t="s">
        <v>313</v>
      </c>
      <c r="M40" s="66">
        <v>59</v>
      </c>
      <c r="N40" s="84">
        <v>133</v>
      </c>
      <c r="O40" s="84">
        <f t="shared" si="0"/>
        <v>0</v>
      </c>
      <c r="P40" s="66">
        <v>81</v>
      </c>
      <c r="Q40" s="66">
        <v>81</v>
      </c>
      <c r="R40" s="68" t="s">
        <v>210</v>
      </c>
      <c r="S40" s="93">
        <v>98</v>
      </c>
      <c r="T40" s="18"/>
      <c r="U40" s="18"/>
      <c r="V40" s="18">
        <v>115</v>
      </c>
      <c r="W40" s="19">
        <v>133</v>
      </c>
    </row>
    <row r="41" spans="1:23" s="20" customFormat="1" ht="120" customHeight="1" x14ac:dyDescent="0.25">
      <c r="A41" s="17">
        <v>5</v>
      </c>
      <c r="B41" s="17">
        <v>58</v>
      </c>
      <c r="C41" s="74">
        <v>256</v>
      </c>
      <c r="D41" s="151"/>
      <c r="E41" s="150"/>
      <c r="F41" s="150"/>
      <c r="G41" s="150"/>
      <c r="H41" s="156"/>
      <c r="I41" s="150"/>
      <c r="J41" s="150"/>
      <c r="K41" s="69" t="s">
        <v>315</v>
      </c>
      <c r="L41" s="66" t="s">
        <v>316</v>
      </c>
      <c r="M41" s="66" t="s">
        <v>259</v>
      </c>
      <c r="N41" s="84">
        <v>1</v>
      </c>
      <c r="O41" s="82" t="s">
        <v>260</v>
      </c>
      <c r="P41" s="66" t="s">
        <v>260</v>
      </c>
      <c r="Q41" s="66" t="s">
        <v>260</v>
      </c>
      <c r="R41" s="68" t="s">
        <v>226</v>
      </c>
      <c r="S41" s="93" t="s">
        <v>260</v>
      </c>
      <c r="T41" s="18"/>
      <c r="U41" s="18"/>
      <c r="V41" s="18" t="s">
        <v>260</v>
      </c>
      <c r="W41" s="19">
        <v>1</v>
      </c>
    </row>
    <row r="42" spans="1:23" s="20" customFormat="1" ht="120" customHeight="1" x14ac:dyDescent="0.25">
      <c r="A42" s="17">
        <v>5</v>
      </c>
      <c r="B42" s="17">
        <v>58</v>
      </c>
      <c r="C42" s="74">
        <v>257</v>
      </c>
      <c r="D42" s="151"/>
      <c r="E42" s="150"/>
      <c r="F42" s="150"/>
      <c r="G42" s="150"/>
      <c r="H42" s="156"/>
      <c r="I42" s="150"/>
      <c r="J42" s="150"/>
      <c r="K42" s="69" t="s">
        <v>40</v>
      </c>
      <c r="L42" s="66" t="s">
        <v>316</v>
      </c>
      <c r="M42" s="66" t="s">
        <v>317</v>
      </c>
      <c r="N42" s="84">
        <v>328</v>
      </c>
      <c r="O42" s="84">
        <f>+Q42-P42</f>
        <v>0</v>
      </c>
      <c r="P42" s="66">
        <v>82</v>
      </c>
      <c r="Q42" s="66">
        <v>82</v>
      </c>
      <c r="R42" s="68" t="s">
        <v>227</v>
      </c>
      <c r="S42" s="93">
        <v>164</v>
      </c>
      <c r="T42" s="18"/>
      <c r="U42" s="18"/>
      <c r="V42" s="18">
        <v>246</v>
      </c>
      <c r="W42" s="19">
        <v>328</v>
      </c>
    </row>
    <row r="43" spans="1:23" s="20" customFormat="1" ht="120" customHeight="1" x14ac:dyDescent="0.25">
      <c r="A43" s="17">
        <v>5</v>
      </c>
      <c r="B43" s="17">
        <v>60</v>
      </c>
      <c r="C43" s="74">
        <v>259</v>
      </c>
      <c r="D43" s="151"/>
      <c r="E43" s="150"/>
      <c r="F43" s="150"/>
      <c r="G43" s="150">
        <v>2</v>
      </c>
      <c r="H43" s="154" t="s">
        <v>318</v>
      </c>
      <c r="I43" s="150">
        <v>2</v>
      </c>
      <c r="J43" s="150" t="s">
        <v>319</v>
      </c>
      <c r="K43" s="69" t="s">
        <v>42</v>
      </c>
      <c r="L43" s="66" t="s">
        <v>320</v>
      </c>
      <c r="M43" s="66" t="s">
        <v>260</v>
      </c>
      <c r="N43" s="84">
        <v>4</v>
      </c>
      <c r="O43" s="84">
        <f>+Q43-P43</f>
        <v>0</v>
      </c>
      <c r="P43" s="66">
        <v>1</v>
      </c>
      <c r="Q43" s="66">
        <v>1</v>
      </c>
      <c r="R43" s="68" t="s">
        <v>214</v>
      </c>
      <c r="S43" s="93">
        <v>2</v>
      </c>
      <c r="T43" s="18"/>
      <c r="U43" s="18"/>
      <c r="V43" s="18">
        <v>3</v>
      </c>
      <c r="W43" s="19">
        <v>4</v>
      </c>
    </row>
    <row r="44" spans="1:23" s="20" customFormat="1" ht="120" customHeight="1" x14ac:dyDescent="0.25">
      <c r="A44" s="17">
        <v>5</v>
      </c>
      <c r="B44" s="17">
        <v>60</v>
      </c>
      <c r="C44" s="74">
        <v>290</v>
      </c>
      <c r="D44" s="151"/>
      <c r="E44" s="150"/>
      <c r="F44" s="150"/>
      <c r="G44" s="150"/>
      <c r="H44" s="154"/>
      <c r="I44" s="150"/>
      <c r="J44" s="150"/>
      <c r="K44" s="69" t="s">
        <v>321</v>
      </c>
      <c r="L44" s="66" t="s">
        <v>278</v>
      </c>
      <c r="M44" s="66" t="s">
        <v>279</v>
      </c>
      <c r="N44" s="84" t="s">
        <v>322</v>
      </c>
      <c r="O44" s="84" t="s">
        <v>259</v>
      </c>
      <c r="P44" s="66" t="s">
        <v>322</v>
      </c>
      <c r="Q44" s="66">
        <v>10</v>
      </c>
      <c r="R44" s="68" t="s">
        <v>221</v>
      </c>
      <c r="S44" s="93" t="s">
        <v>322</v>
      </c>
      <c r="T44" s="18"/>
      <c r="U44" s="18"/>
      <c r="V44" s="18" t="s">
        <v>322</v>
      </c>
      <c r="W44" s="19" t="s">
        <v>322</v>
      </c>
    </row>
    <row r="45" spans="1:23" s="20" customFormat="1" ht="120" customHeight="1" x14ac:dyDescent="0.25">
      <c r="A45" s="17">
        <v>5</v>
      </c>
      <c r="B45" s="17">
        <v>60</v>
      </c>
      <c r="C45" s="74">
        <v>309</v>
      </c>
      <c r="D45" s="151"/>
      <c r="E45" s="150"/>
      <c r="F45" s="150"/>
      <c r="G45" s="150"/>
      <c r="H45" s="154"/>
      <c r="I45" s="150"/>
      <c r="J45" s="150"/>
      <c r="K45" s="69" t="s">
        <v>90</v>
      </c>
      <c r="L45" s="66" t="s">
        <v>292</v>
      </c>
      <c r="M45" s="54">
        <v>300</v>
      </c>
      <c r="N45" s="85">
        <v>417</v>
      </c>
      <c r="O45" s="85">
        <f t="shared" ref="O45:O50" si="1">+Q45-P45</f>
        <v>0</v>
      </c>
      <c r="P45" s="66">
        <v>100</v>
      </c>
      <c r="Q45" s="66">
        <v>100</v>
      </c>
      <c r="R45" s="68" t="s">
        <v>139</v>
      </c>
      <c r="S45" s="93">
        <v>107</v>
      </c>
      <c r="T45" s="18"/>
      <c r="U45" s="18"/>
      <c r="V45" s="18">
        <v>317</v>
      </c>
      <c r="W45" s="19">
        <v>417</v>
      </c>
    </row>
    <row r="46" spans="1:23" s="20" customFormat="1" ht="120" customHeight="1" x14ac:dyDescent="0.25">
      <c r="A46" s="17">
        <v>6</v>
      </c>
      <c r="B46" s="17">
        <v>61</v>
      </c>
      <c r="C46" s="74">
        <v>260</v>
      </c>
      <c r="D46" s="151">
        <v>6</v>
      </c>
      <c r="E46" s="150" t="s">
        <v>323</v>
      </c>
      <c r="F46" s="150" t="s">
        <v>294</v>
      </c>
      <c r="G46" s="150">
        <v>1</v>
      </c>
      <c r="H46" s="156" t="s">
        <v>44</v>
      </c>
      <c r="I46" s="150">
        <v>1</v>
      </c>
      <c r="J46" s="150" t="s">
        <v>294</v>
      </c>
      <c r="K46" s="69" t="s">
        <v>45</v>
      </c>
      <c r="L46" s="150" t="s">
        <v>294</v>
      </c>
      <c r="M46" s="66">
        <v>10</v>
      </c>
      <c r="N46" s="84">
        <v>14</v>
      </c>
      <c r="O46" s="84">
        <f t="shared" si="1"/>
        <v>0</v>
      </c>
      <c r="P46" s="66">
        <v>11</v>
      </c>
      <c r="Q46" s="66">
        <v>11</v>
      </c>
      <c r="R46" s="68" t="s">
        <v>166</v>
      </c>
      <c r="S46" s="93">
        <v>12</v>
      </c>
      <c r="T46" s="18"/>
      <c r="U46" s="18"/>
      <c r="V46" s="18">
        <v>13</v>
      </c>
      <c r="W46" s="19">
        <v>14</v>
      </c>
    </row>
    <row r="47" spans="1:23" s="20" customFormat="1" ht="120" customHeight="1" x14ac:dyDescent="0.25">
      <c r="A47" s="17">
        <v>6</v>
      </c>
      <c r="B47" s="17">
        <v>61</v>
      </c>
      <c r="C47" s="74">
        <v>261</v>
      </c>
      <c r="D47" s="151"/>
      <c r="E47" s="150"/>
      <c r="F47" s="150"/>
      <c r="G47" s="150"/>
      <c r="H47" s="156"/>
      <c r="I47" s="150"/>
      <c r="J47" s="150"/>
      <c r="K47" s="69" t="s">
        <v>46</v>
      </c>
      <c r="L47" s="150"/>
      <c r="M47" s="66" t="s">
        <v>259</v>
      </c>
      <c r="N47" s="84">
        <v>200</v>
      </c>
      <c r="O47" s="84">
        <f t="shared" si="1"/>
        <v>0</v>
      </c>
      <c r="P47" s="66">
        <v>21</v>
      </c>
      <c r="Q47" s="66">
        <v>21</v>
      </c>
      <c r="R47" s="68" t="s">
        <v>177</v>
      </c>
      <c r="S47" s="93">
        <v>86</v>
      </c>
      <c r="T47" s="18"/>
      <c r="U47" s="18"/>
      <c r="V47" s="18">
        <v>151</v>
      </c>
      <c r="W47" s="19">
        <v>200</v>
      </c>
    </row>
    <row r="48" spans="1:23" s="20" customFormat="1" ht="120" customHeight="1" x14ac:dyDescent="0.25">
      <c r="A48" s="17">
        <v>6</v>
      </c>
      <c r="B48" s="17">
        <v>62</v>
      </c>
      <c r="C48" s="74">
        <v>262</v>
      </c>
      <c r="D48" s="151"/>
      <c r="E48" s="150"/>
      <c r="F48" s="150"/>
      <c r="G48" s="150">
        <v>2</v>
      </c>
      <c r="H48" s="156" t="s">
        <v>47</v>
      </c>
      <c r="I48" s="150">
        <v>2</v>
      </c>
      <c r="J48" s="150" t="s">
        <v>324</v>
      </c>
      <c r="K48" s="69" t="s">
        <v>325</v>
      </c>
      <c r="L48" s="150" t="s">
        <v>294</v>
      </c>
      <c r="M48" s="66">
        <v>5</v>
      </c>
      <c r="N48" s="84">
        <v>8</v>
      </c>
      <c r="O48" s="84">
        <f t="shared" si="1"/>
        <v>0</v>
      </c>
      <c r="P48" s="66">
        <v>6</v>
      </c>
      <c r="Q48" s="66">
        <v>6</v>
      </c>
      <c r="R48" s="68" t="s">
        <v>163</v>
      </c>
      <c r="S48" s="93">
        <v>6</v>
      </c>
      <c r="T48" s="18"/>
      <c r="U48" s="18"/>
      <c r="V48" s="18">
        <v>7</v>
      </c>
      <c r="W48" s="19">
        <v>8</v>
      </c>
    </row>
    <row r="49" spans="1:23" s="20" customFormat="1" ht="120" customHeight="1" x14ac:dyDescent="0.25">
      <c r="A49" s="17">
        <v>6</v>
      </c>
      <c r="B49" s="17">
        <v>62</v>
      </c>
      <c r="C49" s="74">
        <v>263</v>
      </c>
      <c r="D49" s="151"/>
      <c r="E49" s="150"/>
      <c r="F49" s="150"/>
      <c r="G49" s="150"/>
      <c r="H49" s="156"/>
      <c r="I49" s="150"/>
      <c r="J49" s="150"/>
      <c r="K49" s="69" t="s">
        <v>48</v>
      </c>
      <c r="L49" s="150"/>
      <c r="M49" s="66">
        <v>1141</v>
      </c>
      <c r="N49" s="84">
        <v>1161</v>
      </c>
      <c r="O49" s="84">
        <f t="shared" si="1"/>
        <v>0</v>
      </c>
      <c r="P49" s="66">
        <v>1145</v>
      </c>
      <c r="Q49" s="66">
        <v>1145</v>
      </c>
      <c r="R49" s="68" t="s">
        <v>164</v>
      </c>
      <c r="S49" s="93">
        <v>1152</v>
      </c>
      <c r="T49" s="18"/>
      <c r="U49" s="18"/>
      <c r="V49" s="18">
        <v>1159</v>
      </c>
      <c r="W49" s="19">
        <v>1161</v>
      </c>
    </row>
    <row r="50" spans="1:23" s="20" customFormat="1" ht="120" customHeight="1" x14ac:dyDescent="0.25">
      <c r="A50" s="17">
        <v>6</v>
      </c>
      <c r="B50" s="17">
        <v>62</v>
      </c>
      <c r="C50" s="74">
        <v>264</v>
      </c>
      <c r="D50" s="151"/>
      <c r="E50" s="150"/>
      <c r="F50" s="150"/>
      <c r="G50" s="150"/>
      <c r="H50" s="156"/>
      <c r="I50" s="150"/>
      <c r="J50" s="150"/>
      <c r="K50" s="69" t="s">
        <v>326</v>
      </c>
      <c r="L50" s="66" t="s">
        <v>289</v>
      </c>
      <c r="M50" s="66">
        <v>2</v>
      </c>
      <c r="N50" s="84">
        <v>4</v>
      </c>
      <c r="O50" s="84">
        <f t="shared" si="1"/>
        <v>0</v>
      </c>
      <c r="P50" s="66">
        <v>2</v>
      </c>
      <c r="Q50" s="66">
        <v>2</v>
      </c>
      <c r="R50" s="68" t="s">
        <v>215</v>
      </c>
      <c r="S50" s="93">
        <v>2</v>
      </c>
      <c r="T50" s="18"/>
      <c r="U50" s="18"/>
      <c r="V50" s="18">
        <v>3</v>
      </c>
      <c r="W50" s="19">
        <v>4</v>
      </c>
    </row>
    <row r="51" spans="1:23" s="20" customFormat="1" ht="120" customHeight="1" x14ac:dyDescent="0.25">
      <c r="A51" s="17">
        <v>6</v>
      </c>
      <c r="B51" s="17">
        <v>67</v>
      </c>
      <c r="C51" s="74">
        <v>297</v>
      </c>
      <c r="D51" s="151"/>
      <c r="E51" s="150"/>
      <c r="F51" s="150"/>
      <c r="G51" s="157">
        <v>3</v>
      </c>
      <c r="H51" s="156" t="s">
        <v>96</v>
      </c>
      <c r="I51" s="157">
        <v>3</v>
      </c>
      <c r="J51" s="150" t="s">
        <v>278</v>
      </c>
      <c r="K51" s="69" t="s">
        <v>327</v>
      </c>
      <c r="L51" s="66" t="s">
        <v>278</v>
      </c>
      <c r="M51" s="66" t="s">
        <v>279</v>
      </c>
      <c r="N51" s="81">
        <v>1</v>
      </c>
      <c r="O51" s="81" t="s">
        <v>259</v>
      </c>
      <c r="P51" s="49">
        <v>1</v>
      </c>
      <c r="Q51" s="49">
        <v>1</v>
      </c>
      <c r="R51" s="68" t="s">
        <v>233</v>
      </c>
      <c r="S51" s="97">
        <v>1</v>
      </c>
      <c r="T51" s="21"/>
      <c r="U51" s="21"/>
      <c r="V51" s="21">
        <v>1</v>
      </c>
      <c r="W51" s="29">
        <v>1</v>
      </c>
    </row>
    <row r="52" spans="1:23" s="20" customFormat="1" ht="120" customHeight="1" x14ac:dyDescent="0.25">
      <c r="A52" s="17">
        <v>6</v>
      </c>
      <c r="B52" s="17">
        <v>67</v>
      </c>
      <c r="C52" s="74">
        <v>310</v>
      </c>
      <c r="D52" s="151"/>
      <c r="E52" s="150"/>
      <c r="F52" s="150"/>
      <c r="G52" s="157"/>
      <c r="H52" s="156"/>
      <c r="I52" s="157"/>
      <c r="J52" s="150"/>
      <c r="K52" s="69" t="s">
        <v>328</v>
      </c>
      <c r="L52" s="66" t="s">
        <v>329</v>
      </c>
      <c r="M52" s="66" t="s">
        <v>260</v>
      </c>
      <c r="N52" s="85">
        <v>3200000</v>
      </c>
      <c r="O52" s="85">
        <f>+Q52-P52</f>
        <v>0</v>
      </c>
      <c r="P52" s="54">
        <v>800000</v>
      </c>
      <c r="Q52" s="54">
        <v>800000</v>
      </c>
      <c r="R52" s="68" t="s">
        <v>165</v>
      </c>
      <c r="S52" s="99">
        <v>800000</v>
      </c>
      <c r="T52" s="26"/>
      <c r="U52" s="26"/>
      <c r="V52" s="26">
        <v>800000</v>
      </c>
      <c r="W52" s="31">
        <v>800000</v>
      </c>
    </row>
    <row r="53" spans="1:23" s="20" customFormat="1" ht="120" customHeight="1" x14ac:dyDescent="0.25">
      <c r="A53" s="17">
        <v>6</v>
      </c>
      <c r="B53" s="17">
        <v>63</v>
      </c>
      <c r="C53" s="74">
        <v>265</v>
      </c>
      <c r="D53" s="151"/>
      <c r="E53" s="150"/>
      <c r="F53" s="150"/>
      <c r="G53" s="150">
        <v>4</v>
      </c>
      <c r="H53" s="156" t="s">
        <v>91</v>
      </c>
      <c r="I53" s="150">
        <v>4</v>
      </c>
      <c r="J53" s="150" t="s">
        <v>294</v>
      </c>
      <c r="K53" s="69" t="s">
        <v>330</v>
      </c>
      <c r="L53" s="66" t="s">
        <v>294</v>
      </c>
      <c r="M53" s="66">
        <v>53</v>
      </c>
      <c r="N53" s="84">
        <v>65</v>
      </c>
      <c r="O53" s="84">
        <f>+Q53-P53</f>
        <v>0</v>
      </c>
      <c r="P53" s="66">
        <v>55</v>
      </c>
      <c r="Q53" s="66">
        <v>55</v>
      </c>
      <c r="R53" s="68" t="s">
        <v>178</v>
      </c>
      <c r="S53" s="93">
        <v>58</v>
      </c>
      <c r="T53" s="18"/>
      <c r="U53" s="18"/>
      <c r="V53" s="18">
        <v>62</v>
      </c>
      <c r="W53" s="19">
        <v>65</v>
      </c>
    </row>
    <row r="54" spans="1:23" s="20" customFormat="1" ht="120" customHeight="1" x14ac:dyDescent="0.25">
      <c r="A54" s="17">
        <v>6</v>
      </c>
      <c r="B54" s="17">
        <v>63</v>
      </c>
      <c r="C54" s="74">
        <v>266</v>
      </c>
      <c r="D54" s="151"/>
      <c r="E54" s="150"/>
      <c r="F54" s="150"/>
      <c r="G54" s="150"/>
      <c r="H54" s="156"/>
      <c r="I54" s="150"/>
      <c r="J54" s="150"/>
      <c r="K54" s="69" t="s">
        <v>331</v>
      </c>
      <c r="L54" s="66" t="s">
        <v>294</v>
      </c>
      <c r="M54" s="66">
        <v>61</v>
      </c>
      <c r="N54" s="84">
        <v>73</v>
      </c>
      <c r="O54" s="84">
        <f>+Q54-P54</f>
        <v>0</v>
      </c>
      <c r="P54" s="66">
        <v>67</v>
      </c>
      <c r="Q54" s="66">
        <v>67</v>
      </c>
      <c r="R54" s="68" t="s">
        <v>179</v>
      </c>
      <c r="S54" s="93">
        <v>70</v>
      </c>
      <c r="T54" s="18"/>
      <c r="U54" s="18"/>
      <c r="V54" s="18">
        <v>71</v>
      </c>
      <c r="W54" s="19">
        <v>73</v>
      </c>
    </row>
    <row r="55" spans="1:23" s="20" customFormat="1" ht="120" customHeight="1" x14ac:dyDescent="0.25">
      <c r="A55" s="17">
        <v>6</v>
      </c>
      <c r="B55" s="17">
        <v>64</v>
      </c>
      <c r="C55" s="74">
        <v>267</v>
      </c>
      <c r="D55" s="151"/>
      <c r="E55" s="150"/>
      <c r="F55" s="150"/>
      <c r="G55" s="66">
        <v>5</v>
      </c>
      <c r="H55" s="69" t="s">
        <v>332</v>
      </c>
      <c r="I55" s="66">
        <v>5</v>
      </c>
      <c r="J55" s="66" t="s">
        <v>316</v>
      </c>
      <c r="K55" s="69" t="s">
        <v>49</v>
      </c>
      <c r="L55" s="66" t="s">
        <v>316</v>
      </c>
      <c r="M55" s="66" t="s">
        <v>317</v>
      </c>
      <c r="N55" s="84">
        <v>48</v>
      </c>
      <c r="O55" s="84">
        <f>+Q55-P55</f>
        <v>0</v>
      </c>
      <c r="P55" s="57">
        <v>12</v>
      </c>
      <c r="Q55" s="57">
        <v>12</v>
      </c>
      <c r="R55" s="68" t="s">
        <v>228</v>
      </c>
      <c r="S55" s="101">
        <v>24</v>
      </c>
      <c r="T55" s="34"/>
      <c r="U55" s="34"/>
      <c r="V55" s="34">
        <v>36</v>
      </c>
      <c r="W55" s="35">
        <v>48</v>
      </c>
    </row>
    <row r="56" spans="1:23" s="20" customFormat="1" ht="120" customHeight="1" x14ac:dyDescent="0.25">
      <c r="A56" s="17">
        <v>7</v>
      </c>
      <c r="B56" s="17">
        <v>65</v>
      </c>
      <c r="C56" s="74">
        <v>268</v>
      </c>
      <c r="D56" s="151">
        <v>7</v>
      </c>
      <c r="E56" s="150" t="s">
        <v>333</v>
      </c>
      <c r="F56" s="150" t="s">
        <v>334</v>
      </c>
      <c r="G56" s="150">
        <v>1</v>
      </c>
      <c r="H56" s="156" t="s">
        <v>335</v>
      </c>
      <c r="I56" s="150">
        <v>1</v>
      </c>
      <c r="J56" s="150" t="s">
        <v>336</v>
      </c>
      <c r="K56" s="69" t="s">
        <v>337</v>
      </c>
      <c r="L56" s="66" t="s">
        <v>338</v>
      </c>
      <c r="M56" s="54">
        <v>2050</v>
      </c>
      <c r="N56" s="85">
        <v>11964</v>
      </c>
      <c r="O56" s="85">
        <f>+Q56-P56</f>
        <v>0</v>
      </c>
      <c r="P56" s="54">
        <v>4350</v>
      </c>
      <c r="Q56" s="54">
        <v>4350</v>
      </c>
      <c r="R56" s="68" t="s">
        <v>204</v>
      </c>
      <c r="S56" s="99">
        <v>6765</v>
      </c>
      <c r="T56" s="26"/>
      <c r="U56" s="26"/>
      <c r="V56" s="26">
        <v>9301</v>
      </c>
      <c r="W56" s="31">
        <v>11964</v>
      </c>
    </row>
    <row r="57" spans="1:23" s="20" customFormat="1" ht="120" customHeight="1" x14ac:dyDescent="0.25">
      <c r="A57" s="17">
        <v>7</v>
      </c>
      <c r="B57" s="17">
        <v>65</v>
      </c>
      <c r="C57" s="74">
        <v>269</v>
      </c>
      <c r="D57" s="151"/>
      <c r="E57" s="150"/>
      <c r="F57" s="150"/>
      <c r="G57" s="150"/>
      <c r="H57" s="156"/>
      <c r="I57" s="150"/>
      <c r="J57" s="150"/>
      <c r="K57" s="69" t="s">
        <v>339</v>
      </c>
      <c r="L57" s="66" t="s">
        <v>340</v>
      </c>
      <c r="M57" s="54" t="s">
        <v>260</v>
      </c>
      <c r="N57" s="83">
        <v>0.2</v>
      </c>
      <c r="O57" s="83" t="s">
        <v>259</v>
      </c>
      <c r="P57" s="52">
        <v>0.2</v>
      </c>
      <c r="Q57" s="52">
        <v>0.2</v>
      </c>
      <c r="R57" s="68" t="s">
        <v>161</v>
      </c>
      <c r="S57" s="94">
        <v>0.2</v>
      </c>
      <c r="T57" s="22"/>
      <c r="U57" s="22"/>
      <c r="V57" s="22">
        <v>0.2</v>
      </c>
      <c r="W57" s="23">
        <v>0.2</v>
      </c>
    </row>
    <row r="58" spans="1:23" s="20" customFormat="1" ht="120" customHeight="1" x14ac:dyDescent="0.25">
      <c r="A58" s="17">
        <v>7</v>
      </c>
      <c r="B58" s="17">
        <v>65</v>
      </c>
      <c r="C58" s="74">
        <v>270</v>
      </c>
      <c r="D58" s="151"/>
      <c r="E58" s="150"/>
      <c r="F58" s="150"/>
      <c r="G58" s="150"/>
      <c r="H58" s="156"/>
      <c r="I58" s="150"/>
      <c r="J58" s="150"/>
      <c r="K58" s="69" t="s">
        <v>52</v>
      </c>
      <c r="L58" s="66" t="s">
        <v>341</v>
      </c>
      <c r="M58" s="66">
        <v>871</v>
      </c>
      <c r="N58" s="85">
        <v>5500</v>
      </c>
      <c r="O58" s="85">
        <f>+Q58-P58</f>
        <v>-144</v>
      </c>
      <c r="P58" s="54">
        <v>1945</v>
      </c>
      <c r="Q58" s="54">
        <v>1801</v>
      </c>
      <c r="R58" s="68" t="s">
        <v>222</v>
      </c>
      <c r="S58" s="99">
        <v>3073</v>
      </c>
      <c r="T58" s="26"/>
      <c r="U58" s="26"/>
      <c r="V58" s="26">
        <v>4257</v>
      </c>
      <c r="W58" s="31">
        <v>5500</v>
      </c>
    </row>
    <row r="59" spans="1:23" s="20" customFormat="1" ht="120" customHeight="1" x14ac:dyDescent="0.25">
      <c r="A59" s="17">
        <v>7</v>
      </c>
      <c r="B59" s="17">
        <v>65</v>
      </c>
      <c r="C59" s="74">
        <v>271</v>
      </c>
      <c r="D59" s="151"/>
      <c r="E59" s="150"/>
      <c r="F59" s="150"/>
      <c r="G59" s="150"/>
      <c r="H59" s="156"/>
      <c r="I59" s="150"/>
      <c r="J59" s="150"/>
      <c r="K59" s="69" t="s">
        <v>342</v>
      </c>
      <c r="L59" s="66" t="s">
        <v>343</v>
      </c>
      <c r="M59" s="66" t="s">
        <v>279</v>
      </c>
      <c r="N59" s="82">
        <v>100</v>
      </c>
      <c r="O59" s="82" t="s">
        <v>259</v>
      </c>
      <c r="P59" s="51">
        <v>100</v>
      </c>
      <c r="Q59" s="51">
        <v>102</v>
      </c>
      <c r="R59" s="68" t="s">
        <v>223</v>
      </c>
      <c r="S59" s="82">
        <v>100</v>
      </c>
      <c r="T59" s="51"/>
      <c r="U59" s="51"/>
      <c r="V59" s="51">
        <v>100</v>
      </c>
      <c r="W59" s="65">
        <v>100</v>
      </c>
    </row>
    <row r="60" spans="1:23" s="20" customFormat="1" ht="120" customHeight="1" x14ac:dyDescent="0.25">
      <c r="A60" s="17">
        <v>7</v>
      </c>
      <c r="B60" s="17">
        <v>66</v>
      </c>
      <c r="C60" s="74">
        <v>272</v>
      </c>
      <c r="D60" s="151"/>
      <c r="E60" s="150"/>
      <c r="F60" s="150"/>
      <c r="G60" s="150">
        <v>2</v>
      </c>
      <c r="H60" s="156" t="s">
        <v>53</v>
      </c>
      <c r="I60" s="150">
        <v>2</v>
      </c>
      <c r="J60" s="150" t="s">
        <v>281</v>
      </c>
      <c r="K60" s="69" t="s">
        <v>54</v>
      </c>
      <c r="L60" s="66" t="s">
        <v>264</v>
      </c>
      <c r="M60" s="66" t="s">
        <v>259</v>
      </c>
      <c r="N60" s="84">
        <v>1</v>
      </c>
      <c r="O60" s="84">
        <f t="shared" ref="O60:O65" si="2">+Q60-P60</f>
        <v>0</v>
      </c>
      <c r="P60" s="66">
        <v>1</v>
      </c>
      <c r="Q60" s="66">
        <v>1</v>
      </c>
      <c r="R60" s="68" t="s">
        <v>167</v>
      </c>
      <c r="S60" s="93" t="s">
        <v>260</v>
      </c>
      <c r="T60" s="18"/>
      <c r="U60" s="18"/>
      <c r="V60" s="18" t="s">
        <v>260</v>
      </c>
      <c r="W60" s="19" t="s">
        <v>260</v>
      </c>
    </row>
    <row r="61" spans="1:23" s="20" customFormat="1" ht="120" customHeight="1" x14ac:dyDescent="0.25">
      <c r="A61" s="17">
        <v>7</v>
      </c>
      <c r="B61" s="17">
        <v>66</v>
      </c>
      <c r="C61" s="74">
        <v>273</v>
      </c>
      <c r="D61" s="151"/>
      <c r="E61" s="150"/>
      <c r="F61" s="150"/>
      <c r="G61" s="150"/>
      <c r="H61" s="156"/>
      <c r="I61" s="150"/>
      <c r="J61" s="150"/>
      <c r="K61" s="69" t="s">
        <v>55</v>
      </c>
      <c r="L61" s="66" t="s">
        <v>264</v>
      </c>
      <c r="M61" s="66" t="s">
        <v>259</v>
      </c>
      <c r="N61" s="87">
        <v>4</v>
      </c>
      <c r="O61" s="87">
        <f t="shared" si="2"/>
        <v>0</v>
      </c>
      <c r="P61" s="58">
        <v>1</v>
      </c>
      <c r="Q61" s="58">
        <v>1</v>
      </c>
      <c r="R61" s="68" t="s">
        <v>181</v>
      </c>
      <c r="S61" s="102">
        <v>2</v>
      </c>
      <c r="T61" s="36"/>
      <c r="U61" s="36"/>
      <c r="V61" s="36">
        <v>3</v>
      </c>
      <c r="W61" s="37">
        <v>4</v>
      </c>
    </row>
    <row r="62" spans="1:23" s="20" customFormat="1" ht="120" customHeight="1" x14ac:dyDescent="0.25">
      <c r="A62" s="17">
        <v>7</v>
      </c>
      <c r="B62" s="17">
        <v>66</v>
      </c>
      <c r="C62" s="74">
        <v>274</v>
      </c>
      <c r="D62" s="151"/>
      <c r="E62" s="150"/>
      <c r="F62" s="150"/>
      <c r="G62" s="150"/>
      <c r="H62" s="156"/>
      <c r="I62" s="150"/>
      <c r="J62" s="150"/>
      <c r="K62" s="69" t="s">
        <v>344</v>
      </c>
      <c r="L62" s="66" t="s">
        <v>307</v>
      </c>
      <c r="M62" s="70" t="s">
        <v>260</v>
      </c>
      <c r="N62" s="88">
        <v>400</v>
      </c>
      <c r="O62" s="88">
        <f t="shared" si="2"/>
        <v>0</v>
      </c>
      <c r="P62" s="58">
        <v>60</v>
      </c>
      <c r="Q62" s="58">
        <v>60</v>
      </c>
      <c r="R62" s="68" t="s">
        <v>205</v>
      </c>
      <c r="S62" s="102">
        <v>180</v>
      </c>
      <c r="T62" s="36"/>
      <c r="U62" s="36"/>
      <c r="V62" s="36">
        <v>330</v>
      </c>
      <c r="W62" s="37">
        <v>400</v>
      </c>
    </row>
    <row r="63" spans="1:23" s="20" customFormat="1" ht="120" customHeight="1" x14ac:dyDescent="0.25">
      <c r="A63" s="17">
        <v>7</v>
      </c>
      <c r="B63" s="17">
        <v>66</v>
      </c>
      <c r="C63" s="74">
        <v>306</v>
      </c>
      <c r="D63" s="151"/>
      <c r="E63" s="150"/>
      <c r="F63" s="150"/>
      <c r="G63" s="150"/>
      <c r="H63" s="156"/>
      <c r="I63" s="150"/>
      <c r="J63" s="150"/>
      <c r="K63" s="59" t="s">
        <v>345</v>
      </c>
      <c r="L63" s="66" t="s">
        <v>307</v>
      </c>
      <c r="M63" s="66" t="s">
        <v>260</v>
      </c>
      <c r="N63" s="87">
        <v>300</v>
      </c>
      <c r="O63" s="87">
        <f t="shared" si="2"/>
        <v>323</v>
      </c>
      <c r="P63" s="58">
        <v>50</v>
      </c>
      <c r="Q63" s="58">
        <v>373</v>
      </c>
      <c r="R63" s="68" t="s">
        <v>235</v>
      </c>
      <c r="S63" s="102">
        <v>120</v>
      </c>
      <c r="T63" s="36"/>
      <c r="U63" s="36"/>
      <c r="V63" s="36">
        <v>250</v>
      </c>
      <c r="W63" s="37">
        <v>300</v>
      </c>
    </row>
    <row r="64" spans="1:23" s="20" customFormat="1" ht="120" customHeight="1" x14ac:dyDescent="0.25">
      <c r="A64" s="17">
        <v>7</v>
      </c>
      <c r="B64" s="17">
        <v>68</v>
      </c>
      <c r="C64" s="74">
        <v>275</v>
      </c>
      <c r="D64" s="151"/>
      <c r="E64" s="150"/>
      <c r="F64" s="150"/>
      <c r="G64" s="150">
        <v>3</v>
      </c>
      <c r="H64" s="156" t="s">
        <v>346</v>
      </c>
      <c r="I64" s="150">
        <v>3</v>
      </c>
      <c r="J64" s="150" t="s">
        <v>347</v>
      </c>
      <c r="K64" s="69" t="s">
        <v>348</v>
      </c>
      <c r="L64" s="66" t="s">
        <v>285</v>
      </c>
      <c r="M64" s="66" t="s">
        <v>259</v>
      </c>
      <c r="N64" s="84">
        <v>600</v>
      </c>
      <c r="O64" s="84">
        <f t="shared" si="2"/>
        <v>0</v>
      </c>
      <c r="P64" s="66">
        <v>150</v>
      </c>
      <c r="Q64" s="66">
        <v>150</v>
      </c>
      <c r="R64" s="68" t="s">
        <v>187</v>
      </c>
      <c r="S64" s="93">
        <v>300</v>
      </c>
      <c r="T64" s="18"/>
      <c r="U64" s="18"/>
      <c r="V64" s="18">
        <v>450</v>
      </c>
      <c r="W64" s="19">
        <v>600</v>
      </c>
    </row>
    <row r="65" spans="1:23" s="20" customFormat="1" ht="120" customHeight="1" x14ac:dyDescent="0.25">
      <c r="A65" s="17">
        <v>7</v>
      </c>
      <c r="B65" s="17">
        <v>68</v>
      </c>
      <c r="C65" s="74">
        <v>276</v>
      </c>
      <c r="D65" s="151"/>
      <c r="E65" s="150"/>
      <c r="F65" s="150"/>
      <c r="G65" s="150"/>
      <c r="H65" s="156"/>
      <c r="I65" s="150"/>
      <c r="J65" s="150"/>
      <c r="K65" s="69" t="s">
        <v>349</v>
      </c>
      <c r="L65" s="66" t="s">
        <v>316</v>
      </c>
      <c r="M65" s="66" t="s">
        <v>259</v>
      </c>
      <c r="N65" s="84">
        <v>32</v>
      </c>
      <c r="O65" s="84">
        <f t="shared" si="2"/>
        <v>0</v>
      </c>
      <c r="P65" s="66">
        <v>8</v>
      </c>
      <c r="Q65" s="66">
        <v>8</v>
      </c>
      <c r="R65" s="68" t="s">
        <v>229</v>
      </c>
      <c r="S65" s="93">
        <v>17</v>
      </c>
      <c r="T65" s="18"/>
      <c r="U65" s="18"/>
      <c r="V65" s="18">
        <v>26</v>
      </c>
      <c r="W65" s="19">
        <v>32</v>
      </c>
    </row>
    <row r="66" spans="1:23" s="20" customFormat="1" ht="120" customHeight="1" x14ac:dyDescent="0.25">
      <c r="A66" s="17">
        <v>8</v>
      </c>
      <c r="B66" s="17">
        <v>69</v>
      </c>
      <c r="C66" s="74">
        <v>277</v>
      </c>
      <c r="D66" s="151">
        <v>8</v>
      </c>
      <c r="E66" s="150" t="s">
        <v>350</v>
      </c>
      <c r="F66" s="154" t="s">
        <v>351</v>
      </c>
      <c r="G66" s="150">
        <v>1</v>
      </c>
      <c r="H66" s="156" t="s">
        <v>58</v>
      </c>
      <c r="I66" s="150">
        <v>1</v>
      </c>
      <c r="J66" s="150" t="s">
        <v>352</v>
      </c>
      <c r="K66" s="69" t="s">
        <v>59</v>
      </c>
      <c r="L66" s="66" t="s">
        <v>353</v>
      </c>
      <c r="M66" s="60">
        <v>0.90600000000000003</v>
      </c>
      <c r="N66" s="89">
        <v>0.91500000000000004</v>
      </c>
      <c r="O66" s="89" t="s">
        <v>259</v>
      </c>
      <c r="P66" s="61">
        <v>0.90800000000000003</v>
      </c>
      <c r="Q66" s="61">
        <v>0.96</v>
      </c>
      <c r="R66" s="68" t="s">
        <v>182</v>
      </c>
      <c r="S66" s="103">
        <v>0.91</v>
      </c>
      <c r="T66" s="38"/>
      <c r="U66" s="38"/>
      <c r="V66" s="38">
        <v>0.91300000000000003</v>
      </c>
      <c r="W66" s="39">
        <v>0.91500000000000004</v>
      </c>
    </row>
    <row r="67" spans="1:23" s="20" customFormat="1" ht="120" customHeight="1" x14ac:dyDescent="0.25">
      <c r="A67" s="17">
        <v>8</v>
      </c>
      <c r="B67" s="17">
        <v>69</v>
      </c>
      <c r="C67" s="74">
        <v>278</v>
      </c>
      <c r="D67" s="151"/>
      <c r="E67" s="150"/>
      <c r="F67" s="154"/>
      <c r="G67" s="150"/>
      <c r="H67" s="156"/>
      <c r="I67" s="150"/>
      <c r="J67" s="150"/>
      <c r="K67" s="68" t="s">
        <v>354</v>
      </c>
      <c r="L67" s="66" t="s">
        <v>60</v>
      </c>
      <c r="M67" s="66" t="s">
        <v>279</v>
      </c>
      <c r="N67" s="81">
        <v>1</v>
      </c>
      <c r="O67" s="81" t="s">
        <v>259</v>
      </c>
      <c r="P67" s="49">
        <v>1</v>
      </c>
      <c r="Q67" s="49">
        <v>1</v>
      </c>
      <c r="R67" s="68" t="s">
        <v>183</v>
      </c>
      <c r="S67" s="97">
        <v>1</v>
      </c>
      <c r="T67" s="21"/>
      <c r="U67" s="21"/>
      <c r="V67" s="21">
        <v>1</v>
      </c>
      <c r="W67" s="29">
        <v>1</v>
      </c>
    </row>
    <row r="68" spans="1:23" s="20" customFormat="1" ht="120" customHeight="1" x14ac:dyDescent="0.25">
      <c r="A68" s="17">
        <v>8</v>
      </c>
      <c r="B68" s="17">
        <v>69</v>
      </c>
      <c r="C68" s="74">
        <v>279</v>
      </c>
      <c r="D68" s="151"/>
      <c r="E68" s="150"/>
      <c r="F68" s="154"/>
      <c r="G68" s="150"/>
      <c r="H68" s="156"/>
      <c r="I68" s="150"/>
      <c r="J68" s="150"/>
      <c r="K68" s="69" t="s">
        <v>61</v>
      </c>
      <c r="L68" s="66" t="s">
        <v>351</v>
      </c>
      <c r="M68" s="49">
        <v>0.1</v>
      </c>
      <c r="N68" s="81">
        <v>0.1</v>
      </c>
      <c r="O68" s="81" t="s">
        <v>259</v>
      </c>
      <c r="P68" s="49">
        <v>0.1</v>
      </c>
      <c r="Q68" s="49">
        <v>0.09</v>
      </c>
      <c r="R68" s="68" t="s">
        <v>158</v>
      </c>
      <c r="S68" s="97">
        <v>0.1</v>
      </c>
      <c r="T68" s="21"/>
      <c r="U68" s="21"/>
      <c r="V68" s="21">
        <v>0.1</v>
      </c>
      <c r="W68" s="29">
        <v>0.1</v>
      </c>
    </row>
    <row r="69" spans="1:23" s="20" customFormat="1" ht="120" customHeight="1" x14ac:dyDescent="0.25">
      <c r="A69" s="17">
        <v>8</v>
      </c>
      <c r="B69" s="17">
        <v>70</v>
      </c>
      <c r="C69" s="74">
        <v>283</v>
      </c>
      <c r="D69" s="151"/>
      <c r="E69" s="150"/>
      <c r="F69" s="154"/>
      <c r="G69" s="66">
        <v>2</v>
      </c>
      <c r="H69" s="69" t="s">
        <v>62</v>
      </c>
      <c r="I69" s="66">
        <v>2</v>
      </c>
      <c r="J69" s="66" t="s">
        <v>60</v>
      </c>
      <c r="K69" s="69" t="s">
        <v>355</v>
      </c>
      <c r="L69" s="66" t="s">
        <v>60</v>
      </c>
      <c r="M69" s="52" t="s">
        <v>259</v>
      </c>
      <c r="N69" s="81">
        <v>1</v>
      </c>
      <c r="O69" s="81">
        <v>0</v>
      </c>
      <c r="P69" s="49">
        <v>0.43</v>
      </c>
      <c r="Q69" s="49">
        <v>0.43</v>
      </c>
      <c r="R69" s="68" t="s">
        <v>208</v>
      </c>
      <c r="S69" s="97">
        <v>0.6</v>
      </c>
      <c r="T69" s="21"/>
      <c r="U69" s="21"/>
      <c r="V69" s="21">
        <v>0.8</v>
      </c>
      <c r="W69" s="29">
        <v>1</v>
      </c>
    </row>
    <row r="70" spans="1:23" s="20" customFormat="1" ht="120" customHeight="1" x14ac:dyDescent="0.25">
      <c r="A70" s="17">
        <v>8</v>
      </c>
      <c r="B70" s="17">
        <v>71</v>
      </c>
      <c r="C70" s="74">
        <v>281</v>
      </c>
      <c r="D70" s="151"/>
      <c r="E70" s="150"/>
      <c r="F70" s="154"/>
      <c r="G70" s="66">
        <v>3</v>
      </c>
      <c r="H70" s="69" t="s">
        <v>63</v>
      </c>
      <c r="I70" s="66">
        <v>3</v>
      </c>
      <c r="J70" s="66" t="s">
        <v>60</v>
      </c>
      <c r="K70" s="69" t="s">
        <v>356</v>
      </c>
      <c r="L70" s="66" t="s">
        <v>60</v>
      </c>
      <c r="M70" s="66" t="s">
        <v>317</v>
      </c>
      <c r="N70" s="81">
        <v>1</v>
      </c>
      <c r="O70" s="81">
        <f>+Q70-P70</f>
        <v>0</v>
      </c>
      <c r="P70" s="49">
        <v>0.6</v>
      </c>
      <c r="Q70" s="49">
        <v>0.6</v>
      </c>
      <c r="R70" s="68" t="s">
        <v>207</v>
      </c>
      <c r="S70" s="97">
        <v>0.75</v>
      </c>
      <c r="T70" s="21"/>
      <c r="U70" s="21"/>
      <c r="V70" s="21">
        <v>0.9</v>
      </c>
      <c r="W70" s="29">
        <v>1</v>
      </c>
    </row>
    <row r="71" spans="1:23" s="20" customFormat="1" ht="120" customHeight="1" x14ac:dyDescent="0.25">
      <c r="A71" s="17">
        <v>8</v>
      </c>
      <c r="B71" s="17">
        <v>72</v>
      </c>
      <c r="C71" s="74">
        <v>282</v>
      </c>
      <c r="D71" s="151"/>
      <c r="E71" s="150"/>
      <c r="F71" s="154"/>
      <c r="G71" s="66">
        <v>4</v>
      </c>
      <c r="H71" s="69" t="s">
        <v>357</v>
      </c>
      <c r="I71" s="66">
        <v>4</v>
      </c>
      <c r="J71" s="66" t="s">
        <v>66</v>
      </c>
      <c r="K71" s="69" t="s">
        <v>67</v>
      </c>
      <c r="L71" s="66" t="s">
        <v>66</v>
      </c>
      <c r="M71" s="66" t="s">
        <v>279</v>
      </c>
      <c r="N71" s="81">
        <v>1</v>
      </c>
      <c r="O71" s="81" t="s">
        <v>259</v>
      </c>
      <c r="P71" s="49">
        <v>1</v>
      </c>
      <c r="Q71" s="49">
        <v>0.99</v>
      </c>
      <c r="R71" s="68" t="s">
        <v>206</v>
      </c>
      <c r="S71" s="97">
        <v>1</v>
      </c>
      <c r="T71" s="21"/>
      <c r="U71" s="21"/>
      <c r="V71" s="21">
        <v>1</v>
      </c>
      <c r="W71" s="29">
        <v>1</v>
      </c>
    </row>
    <row r="72" spans="1:23" s="20" customFormat="1" ht="120" customHeight="1" x14ac:dyDescent="0.25">
      <c r="A72" s="17">
        <v>8</v>
      </c>
      <c r="B72" s="17">
        <v>73</v>
      </c>
      <c r="C72" s="74">
        <v>280</v>
      </c>
      <c r="D72" s="151"/>
      <c r="E72" s="150"/>
      <c r="F72" s="154"/>
      <c r="G72" s="66">
        <v>5</v>
      </c>
      <c r="H72" s="69" t="s">
        <v>68</v>
      </c>
      <c r="I72" s="66">
        <v>5</v>
      </c>
      <c r="J72" s="66" t="s">
        <v>358</v>
      </c>
      <c r="K72" s="69" t="s">
        <v>359</v>
      </c>
      <c r="L72" s="68" t="s">
        <v>360</v>
      </c>
      <c r="M72" s="66" t="s">
        <v>259</v>
      </c>
      <c r="N72" s="90">
        <v>1</v>
      </c>
      <c r="O72" s="90" t="s">
        <v>259</v>
      </c>
      <c r="P72" s="50">
        <v>1</v>
      </c>
      <c r="Q72" s="50">
        <v>1</v>
      </c>
      <c r="R72" s="68" t="s">
        <v>209</v>
      </c>
      <c r="S72" s="90">
        <v>1</v>
      </c>
      <c r="T72" s="50"/>
      <c r="U72" s="50"/>
      <c r="V72" s="50">
        <v>1</v>
      </c>
      <c r="W72" s="62">
        <v>1</v>
      </c>
    </row>
    <row r="73" spans="1:23" s="20" customFormat="1" ht="120" customHeight="1" x14ac:dyDescent="0.25">
      <c r="A73" s="17">
        <v>8</v>
      </c>
      <c r="B73" s="17">
        <v>74</v>
      </c>
      <c r="C73" s="74">
        <v>284</v>
      </c>
      <c r="D73" s="151"/>
      <c r="E73" s="150"/>
      <c r="F73" s="154"/>
      <c r="G73" s="150">
        <v>6</v>
      </c>
      <c r="H73" s="156" t="s">
        <v>69</v>
      </c>
      <c r="I73" s="150">
        <v>6</v>
      </c>
      <c r="J73" s="150" t="s">
        <v>361</v>
      </c>
      <c r="K73" s="69" t="s">
        <v>362</v>
      </c>
      <c r="L73" s="66" t="s">
        <v>361</v>
      </c>
      <c r="M73" s="66" t="s">
        <v>322</v>
      </c>
      <c r="N73" s="81">
        <v>0.9</v>
      </c>
      <c r="O73" s="81" t="s">
        <v>259</v>
      </c>
      <c r="P73" s="49">
        <v>0.9</v>
      </c>
      <c r="Q73" s="49">
        <v>0.94</v>
      </c>
      <c r="R73" s="68" t="s">
        <v>216</v>
      </c>
      <c r="S73" s="97">
        <v>0.9</v>
      </c>
      <c r="T73" s="21"/>
      <c r="U73" s="21"/>
      <c r="V73" s="21">
        <v>0.9</v>
      </c>
      <c r="W73" s="29">
        <v>0.9</v>
      </c>
    </row>
    <row r="74" spans="1:23" s="20" customFormat="1" ht="120" customHeight="1" x14ac:dyDescent="0.25">
      <c r="A74" s="17">
        <v>8</v>
      </c>
      <c r="B74" s="17">
        <v>74</v>
      </c>
      <c r="C74" s="74">
        <v>285</v>
      </c>
      <c r="D74" s="151"/>
      <c r="E74" s="150"/>
      <c r="F74" s="154"/>
      <c r="G74" s="150"/>
      <c r="H74" s="156"/>
      <c r="I74" s="150"/>
      <c r="J74" s="150"/>
      <c r="K74" s="69" t="s">
        <v>70</v>
      </c>
      <c r="L74" s="66" t="s">
        <v>361</v>
      </c>
      <c r="M74" s="66" t="s">
        <v>260</v>
      </c>
      <c r="N74" s="81">
        <v>0.8</v>
      </c>
      <c r="O74" s="81" t="s">
        <v>259</v>
      </c>
      <c r="P74" s="52">
        <v>0.8</v>
      </c>
      <c r="Q74" s="52">
        <v>0.94</v>
      </c>
      <c r="R74" s="68" t="s">
        <v>217</v>
      </c>
      <c r="S74" s="94">
        <v>0.8</v>
      </c>
      <c r="T74" s="22"/>
      <c r="U74" s="22"/>
      <c r="V74" s="22">
        <v>0.8</v>
      </c>
      <c r="W74" s="23">
        <v>0.8</v>
      </c>
    </row>
    <row r="75" spans="1:23" s="20" customFormat="1" ht="120" customHeight="1" x14ac:dyDescent="0.25">
      <c r="A75" s="17">
        <v>8</v>
      </c>
      <c r="B75" s="17">
        <v>75</v>
      </c>
      <c r="C75" s="74">
        <v>286</v>
      </c>
      <c r="D75" s="151"/>
      <c r="E75" s="150"/>
      <c r="F75" s="154"/>
      <c r="G75" s="66">
        <v>7</v>
      </c>
      <c r="H75" s="69" t="s">
        <v>363</v>
      </c>
      <c r="I75" s="66">
        <v>7</v>
      </c>
      <c r="J75" s="66" t="s">
        <v>364</v>
      </c>
      <c r="K75" s="69" t="s">
        <v>71</v>
      </c>
      <c r="L75" s="68" t="s">
        <v>365</v>
      </c>
      <c r="M75" s="49">
        <v>0.9</v>
      </c>
      <c r="N75" s="81">
        <v>0.96</v>
      </c>
      <c r="O75" s="81" t="s">
        <v>259</v>
      </c>
      <c r="P75" s="66">
        <v>91</v>
      </c>
      <c r="Q75" s="66">
        <v>91</v>
      </c>
      <c r="R75" s="68" t="s">
        <v>101</v>
      </c>
      <c r="S75" s="93">
        <v>92</v>
      </c>
      <c r="T75" s="18"/>
      <c r="U75" s="18"/>
      <c r="V75" s="18">
        <v>94</v>
      </c>
      <c r="W75" s="19">
        <v>96</v>
      </c>
    </row>
    <row r="76" spans="1:23" s="20" customFormat="1" ht="120" customHeight="1" x14ac:dyDescent="0.25">
      <c r="A76" s="17">
        <v>8</v>
      </c>
      <c r="B76" s="17">
        <v>76</v>
      </c>
      <c r="C76" s="74">
        <v>287</v>
      </c>
      <c r="D76" s="151"/>
      <c r="E76" s="150"/>
      <c r="F76" s="154"/>
      <c r="G76" s="66">
        <v>8</v>
      </c>
      <c r="H76" s="69" t="s">
        <v>72</v>
      </c>
      <c r="I76" s="66">
        <v>8</v>
      </c>
      <c r="J76" s="66" t="s">
        <v>366</v>
      </c>
      <c r="K76" s="69" t="s">
        <v>73</v>
      </c>
      <c r="L76" s="66" t="s">
        <v>366</v>
      </c>
      <c r="M76" s="66" t="s">
        <v>260</v>
      </c>
      <c r="N76" s="84">
        <v>7</v>
      </c>
      <c r="O76" s="84">
        <f>+Q76-P76</f>
        <v>0</v>
      </c>
      <c r="P76" s="66">
        <v>2</v>
      </c>
      <c r="Q76" s="66">
        <v>2</v>
      </c>
      <c r="R76" s="68" t="s">
        <v>218</v>
      </c>
      <c r="S76" s="93">
        <v>4</v>
      </c>
      <c r="T76" s="18"/>
      <c r="U76" s="18"/>
      <c r="V76" s="18">
        <v>6</v>
      </c>
      <c r="W76" s="19">
        <v>7</v>
      </c>
    </row>
    <row r="77" spans="1:23" s="20" customFormat="1" ht="120" customHeight="1" thickBot="1" x14ac:dyDescent="0.3">
      <c r="A77" s="17">
        <v>8</v>
      </c>
      <c r="B77" s="17">
        <v>77</v>
      </c>
      <c r="C77" s="74">
        <v>288</v>
      </c>
      <c r="D77" s="152"/>
      <c r="E77" s="153"/>
      <c r="F77" s="155"/>
      <c r="G77" s="67">
        <v>9</v>
      </c>
      <c r="H77" s="63" t="s">
        <v>74</v>
      </c>
      <c r="I77" s="67">
        <v>9</v>
      </c>
      <c r="J77" s="67" t="s">
        <v>1</v>
      </c>
      <c r="K77" s="63" t="s">
        <v>75</v>
      </c>
      <c r="L77" s="67" t="s">
        <v>1</v>
      </c>
      <c r="M77" s="64">
        <v>0.75</v>
      </c>
      <c r="N77" s="91">
        <v>0.85</v>
      </c>
      <c r="O77" s="91" t="s">
        <v>259</v>
      </c>
      <c r="P77" s="71">
        <v>0.78</v>
      </c>
      <c r="Q77" s="71">
        <v>0.89659999999999995</v>
      </c>
      <c r="R77" s="72" t="s">
        <v>211</v>
      </c>
      <c r="S77" s="104">
        <v>0.8</v>
      </c>
      <c r="T77" s="40"/>
      <c r="U77" s="40"/>
      <c r="V77" s="40">
        <v>0.83</v>
      </c>
      <c r="W77" s="41">
        <v>0.85</v>
      </c>
    </row>
    <row r="80" spans="1:23" x14ac:dyDescent="0.2">
      <c r="G80" s="45"/>
      <c r="H80" s="45"/>
      <c r="I80" s="45"/>
      <c r="J80" s="45"/>
      <c r="K80" s="45"/>
      <c r="L80" s="46"/>
    </row>
    <row r="81" spans="7:11" ht="15.75" x14ac:dyDescent="0.2">
      <c r="G81" s="149" t="s">
        <v>367</v>
      </c>
      <c r="H81" s="149"/>
      <c r="I81" s="149"/>
      <c r="J81" s="149"/>
      <c r="K81" s="149"/>
    </row>
    <row r="82" spans="7:11" x14ac:dyDescent="0.2">
      <c r="G82" s="147">
        <v>43616</v>
      </c>
      <c r="H82" s="148"/>
      <c r="I82" s="148"/>
      <c r="J82" s="148"/>
      <c r="K82" s="148"/>
    </row>
  </sheetData>
  <mergeCells count="108">
    <mergeCell ref="J22:J26"/>
    <mergeCell ref="I22:I26"/>
    <mergeCell ref="I34:I36"/>
    <mergeCell ref="G34:G36"/>
    <mergeCell ref="H34:H36"/>
    <mergeCell ref="J34:J36"/>
    <mergeCell ref="J27:J32"/>
    <mergeCell ref="I27:I32"/>
    <mergeCell ref="H27:H32"/>
    <mergeCell ref="G27:G32"/>
    <mergeCell ref="I1:W3"/>
    <mergeCell ref="D1:H3"/>
    <mergeCell ref="F40:F45"/>
    <mergeCell ref="G40:G42"/>
    <mergeCell ref="H40:H42"/>
    <mergeCell ref="D46:D55"/>
    <mergeCell ref="E46:E55"/>
    <mergeCell ref="F46:F55"/>
    <mergeCell ref="G46:G47"/>
    <mergeCell ref="H46:H47"/>
    <mergeCell ref="G53:G54"/>
    <mergeCell ref="H53:H54"/>
    <mergeCell ref="D22:D36"/>
    <mergeCell ref="E22:E36"/>
    <mergeCell ref="F22:F36"/>
    <mergeCell ref="G22:G26"/>
    <mergeCell ref="H22:H26"/>
    <mergeCell ref="D5:D12"/>
    <mergeCell ref="E5:E12"/>
    <mergeCell ref="F5:F12"/>
    <mergeCell ref="G5:G7"/>
    <mergeCell ref="H5:H7"/>
    <mergeCell ref="G8:G11"/>
    <mergeCell ref="H8:H11"/>
    <mergeCell ref="D13:D21"/>
    <mergeCell ref="E13:E21"/>
    <mergeCell ref="F13:F21"/>
    <mergeCell ref="G13:G15"/>
    <mergeCell ref="H13:H15"/>
    <mergeCell ref="J5:J7"/>
    <mergeCell ref="I5:I7"/>
    <mergeCell ref="I8:I11"/>
    <mergeCell ref="J8:J11"/>
    <mergeCell ref="J13:J15"/>
    <mergeCell ref="I13:I15"/>
    <mergeCell ref="J16:J18"/>
    <mergeCell ref="I16:I18"/>
    <mergeCell ref="I19:I20"/>
    <mergeCell ref="H16:H18"/>
    <mergeCell ref="G16:G18"/>
    <mergeCell ref="G19:G20"/>
    <mergeCell ref="H19:H20"/>
    <mergeCell ref="D37:D39"/>
    <mergeCell ref="E37:E39"/>
    <mergeCell ref="F37:F39"/>
    <mergeCell ref="G48:G50"/>
    <mergeCell ref="H48:H50"/>
    <mergeCell ref="J48:J50"/>
    <mergeCell ref="G51:G52"/>
    <mergeCell ref="H51:H52"/>
    <mergeCell ref="J51:J52"/>
    <mergeCell ref="D40:D45"/>
    <mergeCell ref="E40:E45"/>
    <mergeCell ref="J40:J42"/>
    <mergeCell ref="G43:G45"/>
    <mergeCell ref="H43:H45"/>
    <mergeCell ref="J43:J45"/>
    <mergeCell ref="I38:I39"/>
    <mergeCell ref="I40:I42"/>
    <mergeCell ref="I43:I45"/>
    <mergeCell ref="J46:J47"/>
    <mergeCell ref="I46:I47"/>
    <mergeCell ref="I48:I50"/>
    <mergeCell ref="I51:I52"/>
    <mergeCell ref="G38:G39"/>
    <mergeCell ref="H38:H39"/>
    <mergeCell ref="L46:L47"/>
    <mergeCell ref="L48:L49"/>
    <mergeCell ref="G64:G65"/>
    <mergeCell ref="I56:I59"/>
    <mergeCell ref="I60:I63"/>
    <mergeCell ref="I64:I65"/>
    <mergeCell ref="H64:H65"/>
    <mergeCell ref="D56:D65"/>
    <mergeCell ref="E56:E65"/>
    <mergeCell ref="F56:F65"/>
    <mergeCell ref="G56:G59"/>
    <mergeCell ref="H56:H59"/>
    <mergeCell ref="G60:G63"/>
    <mergeCell ref="H60:H63"/>
    <mergeCell ref="J64:J65"/>
    <mergeCell ref="J56:J59"/>
    <mergeCell ref="J60:J63"/>
    <mergeCell ref="J53:J54"/>
    <mergeCell ref="I53:I54"/>
    <mergeCell ref="G82:K82"/>
    <mergeCell ref="G81:K81"/>
    <mergeCell ref="J73:J74"/>
    <mergeCell ref="D66:D77"/>
    <mergeCell ref="E66:E77"/>
    <mergeCell ref="F66:F77"/>
    <mergeCell ref="G66:G68"/>
    <mergeCell ref="H66:H68"/>
    <mergeCell ref="J66:J68"/>
    <mergeCell ref="G73:G74"/>
    <mergeCell ref="H73:H74"/>
    <mergeCell ref="I66:I68"/>
    <mergeCell ref="I73:I74"/>
  </mergeCells>
  <conditionalFormatting sqref="O5:O77">
    <cfRule type="cellIs" dxfId="1" priority="1" operator="lessThan">
      <formula>0</formula>
    </cfRule>
  </conditionalFormatting>
  <printOptions horizontalCentered="1"/>
  <pageMargins left="0" right="0" top="0" bottom="0.15748031496062992" header="0" footer="0.15748031496062992"/>
  <pageSetup paperSize="120" scale="35" fitToHeight="0" orientation="landscape" r:id="rId1"/>
  <headerFooter>
    <oddFooter>&amp;R&amp;P</oddFooter>
  </headerFooter>
  <rowBreaks count="3" manualBreakCount="3">
    <brk id="21" max="18" man="1"/>
    <brk id="39" max="16383" man="1"/>
    <brk id="55"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ACD62-91C0-436A-8534-1C0E05837919}">
  <sheetPr>
    <tabColor rgb="FF92D050"/>
  </sheetPr>
  <dimension ref="A1:Y78"/>
  <sheetViews>
    <sheetView showGridLines="0" tabSelected="1" topLeftCell="K1" zoomScale="80" zoomScaleNormal="80" zoomScaleSheetLayoutView="20" workbookViewId="0">
      <pane ySplit="4" topLeftCell="A5" activePane="bottomLeft" state="frozen"/>
      <selection pane="bottomLeft" activeCell="F1" sqref="F1:T3"/>
    </sheetView>
  </sheetViews>
  <sheetFormatPr baseColWidth="10" defaultColWidth="11.42578125" defaultRowHeight="15" outlineLevelCol="1" x14ac:dyDescent="0.2"/>
  <cols>
    <col min="1" max="1" width="6.5703125" style="43" customWidth="1"/>
    <col min="2" max="2" width="27.140625" style="44" customWidth="1"/>
    <col min="3" max="3" width="17.140625" style="44" customWidth="1"/>
    <col min="4" max="4" width="5" style="43" customWidth="1"/>
    <col min="5" max="5" width="39.28515625" style="44" customWidth="1"/>
    <col min="6" max="6" width="5" style="43" customWidth="1"/>
    <col min="7" max="7" width="26.28515625" style="47" customWidth="1"/>
    <col min="8" max="8" width="47.42578125" style="44" customWidth="1"/>
    <col min="9" max="9" width="38.7109375" style="44" customWidth="1"/>
    <col min="10" max="10" width="18.7109375" style="44" customWidth="1"/>
    <col min="11" max="11" width="20.28515625" style="43" customWidth="1"/>
    <col min="12" max="14" width="18.7109375" style="44" customWidth="1"/>
    <col min="15" max="15" width="60.7109375" style="44" hidden="1" customWidth="1" outlineLevel="1"/>
    <col min="16" max="16" width="20.28515625" style="44" customWidth="1" collapsed="1"/>
    <col min="17" max="17" width="22.42578125" style="44" bestFit="1" customWidth="1"/>
    <col min="18" max="18" width="60.7109375" style="126" customWidth="1"/>
    <col min="19" max="19" width="18.7109375" style="44" bestFit="1" customWidth="1"/>
    <col min="20" max="20" width="18.7109375" style="44" customWidth="1"/>
    <col min="21" max="21" width="7.42578125" style="48" customWidth="1"/>
    <col min="22" max="16384" width="11.42578125" style="48"/>
  </cols>
  <sheetData>
    <row r="1" spans="1:21" s="13" customFormat="1" ht="30.75" customHeight="1" x14ac:dyDescent="0.25">
      <c r="A1" s="165"/>
      <c r="B1" s="166"/>
      <c r="C1" s="166"/>
      <c r="D1" s="166"/>
      <c r="E1" s="167"/>
      <c r="F1" s="159" t="s">
        <v>236</v>
      </c>
      <c r="G1" s="159"/>
      <c r="H1" s="159"/>
      <c r="I1" s="159"/>
      <c r="J1" s="159"/>
      <c r="K1" s="159"/>
      <c r="L1" s="159"/>
      <c r="M1" s="159"/>
      <c r="N1" s="159"/>
      <c r="O1" s="159"/>
      <c r="P1" s="159"/>
      <c r="Q1" s="159"/>
      <c r="R1" s="159"/>
      <c r="S1" s="159"/>
      <c r="T1" s="160"/>
    </row>
    <row r="2" spans="1:21" s="14" customFormat="1" ht="30.75" customHeight="1" x14ac:dyDescent="0.25">
      <c r="A2" s="168"/>
      <c r="B2" s="169"/>
      <c r="C2" s="169"/>
      <c r="D2" s="169"/>
      <c r="E2" s="170"/>
      <c r="F2" s="161"/>
      <c r="G2" s="161"/>
      <c r="H2" s="161"/>
      <c r="I2" s="161"/>
      <c r="J2" s="161"/>
      <c r="K2" s="161"/>
      <c r="L2" s="161"/>
      <c r="M2" s="161"/>
      <c r="N2" s="161"/>
      <c r="O2" s="161"/>
      <c r="P2" s="161"/>
      <c r="Q2" s="161"/>
      <c r="R2" s="161"/>
      <c r="S2" s="161"/>
      <c r="T2" s="162"/>
    </row>
    <row r="3" spans="1:21" s="13" customFormat="1" ht="30.75" customHeight="1" thickBot="1" x14ac:dyDescent="0.3">
      <c r="A3" s="171"/>
      <c r="B3" s="172"/>
      <c r="C3" s="172"/>
      <c r="D3" s="172"/>
      <c r="E3" s="173"/>
      <c r="F3" s="163"/>
      <c r="G3" s="163"/>
      <c r="H3" s="163"/>
      <c r="I3" s="163"/>
      <c r="J3" s="163"/>
      <c r="K3" s="163"/>
      <c r="L3" s="163"/>
      <c r="M3" s="163"/>
      <c r="N3" s="163"/>
      <c r="O3" s="163"/>
      <c r="P3" s="163"/>
      <c r="Q3" s="163"/>
      <c r="R3" s="163"/>
      <c r="S3" s="163"/>
      <c r="T3" s="164"/>
    </row>
    <row r="4" spans="1:21" s="16" customFormat="1" ht="51.75" customHeight="1" thickBot="1" x14ac:dyDescent="0.3">
      <c r="A4" s="106" t="s">
        <v>240</v>
      </c>
      <c r="B4" s="107" t="s">
        <v>241</v>
      </c>
      <c r="C4" s="107" t="s">
        <v>242</v>
      </c>
      <c r="D4" s="107" t="s">
        <v>243</v>
      </c>
      <c r="E4" s="107" t="s">
        <v>244</v>
      </c>
      <c r="F4" s="107" t="s">
        <v>243</v>
      </c>
      <c r="G4" s="107" t="s">
        <v>245</v>
      </c>
      <c r="H4" s="107" t="s">
        <v>246</v>
      </c>
      <c r="I4" s="107" t="s">
        <v>247</v>
      </c>
      <c r="J4" s="107" t="s">
        <v>248</v>
      </c>
      <c r="K4" s="108" t="s">
        <v>249</v>
      </c>
      <c r="L4" s="115" t="s">
        <v>457</v>
      </c>
      <c r="M4" s="109" t="s">
        <v>250</v>
      </c>
      <c r="N4" s="127" t="s">
        <v>373</v>
      </c>
      <c r="O4" s="127" t="s">
        <v>370</v>
      </c>
      <c r="P4" s="113" t="s">
        <v>252</v>
      </c>
      <c r="Q4" s="117" t="s">
        <v>368</v>
      </c>
      <c r="R4" s="119" t="s">
        <v>381</v>
      </c>
      <c r="S4" s="109" t="s">
        <v>253</v>
      </c>
      <c r="T4" s="112" t="s">
        <v>254</v>
      </c>
      <c r="U4" s="133" t="s">
        <v>105</v>
      </c>
    </row>
    <row r="5" spans="1:21" s="20" customFormat="1" ht="120" customHeight="1" x14ac:dyDescent="0.25">
      <c r="A5" s="174">
        <v>1</v>
      </c>
      <c r="B5" s="158" t="s">
        <v>255</v>
      </c>
      <c r="C5" s="158" t="s">
        <v>256</v>
      </c>
      <c r="D5" s="158">
        <v>1</v>
      </c>
      <c r="E5" s="175" t="s">
        <v>0</v>
      </c>
      <c r="F5" s="158">
        <v>1</v>
      </c>
      <c r="G5" s="158" t="s">
        <v>257</v>
      </c>
      <c r="H5" s="143" t="s">
        <v>258</v>
      </c>
      <c r="I5" s="142" t="s">
        <v>1</v>
      </c>
      <c r="J5" s="142" t="s">
        <v>259</v>
      </c>
      <c r="K5" s="105">
        <v>1</v>
      </c>
      <c r="L5" s="145" t="s">
        <v>259</v>
      </c>
      <c r="M5" s="142" t="s">
        <v>260</v>
      </c>
      <c r="N5" s="80" t="s">
        <v>259</v>
      </c>
      <c r="O5" s="77" t="s">
        <v>173</v>
      </c>
      <c r="P5" s="80" t="s">
        <v>260</v>
      </c>
      <c r="Q5" s="80" t="s">
        <v>259</v>
      </c>
      <c r="R5" s="120" t="s">
        <v>414</v>
      </c>
      <c r="S5" s="78" t="s">
        <v>260</v>
      </c>
      <c r="T5" s="79">
        <v>1</v>
      </c>
      <c r="U5" s="134" t="s">
        <v>458</v>
      </c>
    </row>
    <row r="6" spans="1:21" s="20" customFormat="1" ht="120" customHeight="1" x14ac:dyDescent="0.25">
      <c r="A6" s="151"/>
      <c r="B6" s="150"/>
      <c r="C6" s="150"/>
      <c r="D6" s="150"/>
      <c r="E6" s="156"/>
      <c r="F6" s="150"/>
      <c r="G6" s="150"/>
      <c r="H6" s="140" t="s">
        <v>2</v>
      </c>
      <c r="I6" s="136" t="s">
        <v>1</v>
      </c>
      <c r="J6" s="136" t="s">
        <v>259</v>
      </c>
      <c r="K6" s="81">
        <v>0.25</v>
      </c>
      <c r="L6" s="81" t="s">
        <v>259</v>
      </c>
      <c r="M6" s="50">
        <v>0.25</v>
      </c>
      <c r="N6" s="50">
        <v>0.25</v>
      </c>
      <c r="O6" s="138" t="s">
        <v>369</v>
      </c>
      <c r="P6" s="90">
        <v>0.25</v>
      </c>
      <c r="Q6" s="90">
        <v>0.25</v>
      </c>
      <c r="R6" s="121" t="s">
        <v>415</v>
      </c>
      <c r="S6" s="50">
        <v>0.25</v>
      </c>
      <c r="T6" s="62">
        <v>0.25</v>
      </c>
      <c r="U6" s="134" t="s">
        <v>458</v>
      </c>
    </row>
    <row r="7" spans="1:21" s="20" customFormat="1" ht="120" customHeight="1" x14ac:dyDescent="0.25">
      <c r="A7" s="151"/>
      <c r="B7" s="150"/>
      <c r="C7" s="150"/>
      <c r="D7" s="150"/>
      <c r="E7" s="156"/>
      <c r="F7" s="150"/>
      <c r="G7" s="150"/>
      <c r="H7" s="140" t="s">
        <v>4</v>
      </c>
      <c r="I7" s="136" t="s">
        <v>3</v>
      </c>
      <c r="J7" s="136">
        <v>2</v>
      </c>
      <c r="K7" s="82">
        <v>11</v>
      </c>
      <c r="L7" s="85">
        <v>1</v>
      </c>
      <c r="M7" s="51">
        <v>3</v>
      </c>
      <c r="N7" s="51">
        <v>3</v>
      </c>
      <c r="O7" s="138" t="s">
        <v>195</v>
      </c>
      <c r="P7" s="82">
        <v>6</v>
      </c>
      <c r="Q7" s="82">
        <v>7</v>
      </c>
      <c r="R7" s="118" t="s">
        <v>432</v>
      </c>
      <c r="S7" s="51">
        <v>1</v>
      </c>
      <c r="T7" s="19">
        <v>1</v>
      </c>
      <c r="U7" s="134" t="s">
        <v>458</v>
      </c>
    </row>
    <row r="8" spans="1:21" s="20" customFormat="1" ht="120" customHeight="1" x14ac:dyDescent="0.25">
      <c r="A8" s="151"/>
      <c r="B8" s="150"/>
      <c r="C8" s="150"/>
      <c r="D8" s="150">
        <v>2</v>
      </c>
      <c r="E8" s="154" t="s">
        <v>262</v>
      </c>
      <c r="F8" s="150">
        <v>2</v>
      </c>
      <c r="G8" s="150" t="s">
        <v>256</v>
      </c>
      <c r="H8" s="140" t="s">
        <v>120</v>
      </c>
      <c r="I8" s="136" t="s">
        <v>5</v>
      </c>
      <c r="J8" s="136" t="s">
        <v>259</v>
      </c>
      <c r="K8" s="84">
        <v>3</v>
      </c>
      <c r="L8" s="146" t="s">
        <v>259</v>
      </c>
      <c r="M8" s="136" t="s">
        <v>260</v>
      </c>
      <c r="N8" s="93" t="s">
        <v>259</v>
      </c>
      <c r="O8" s="92" t="s">
        <v>171</v>
      </c>
      <c r="P8" s="93" t="s">
        <v>260</v>
      </c>
      <c r="Q8" s="93" t="s">
        <v>259</v>
      </c>
      <c r="R8" s="122" t="s">
        <v>433</v>
      </c>
      <c r="S8" s="18">
        <v>2</v>
      </c>
      <c r="T8" s="19">
        <v>3</v>
      </c>
      <c r="U8" s="134" t="s">
        <v>458</v>
      </c>
    </row>
    <row r="9" spans="1:21" s="20" customFormat="1" ht="120" customHeight="1" x14ac:dyDescent="0.25">
      <c r="A9" s="151"/>
      <c r="B9" s="150"/>
      <c r="C9" s="150"/>
      <c r="D9" s="150"/>
      <c r="E9" s="154"/>
      <c r="F9" s="150"/>
      <c r="G9" s="150"/>
      <c r="H9" s="140" t="s">
        <v>121</v>
      </c>
      <c r="I9" s="136" t="s">
        <v>5</v>
      </c>
      <c r="J9" s="136" t="s">
        <v>259</v>
      </c>
      <c r="K9" s="84">
        <v>3</v>
      </c>
      <c r="L9" s="85">
        <v>6</v>
      </c>
      <c r="M9" s="144">
        <v>0</v>
      </c>
      <c r="N9" s="144">
        <v>0</v>
      </c>
      <c r="O9" s="138" t="s">
        <v>172</v>
      </c>
      <c r="P9" s="93">
        <v>1</v>
      </c>
      <c r="Q9" s="93">
        <v>7</v>
      </c>
      <c r="R9" s="122" t="s">
        <v>416</v>
      </c>
      <c r="S9" s="18">
        <v>2</v>
      </c>
      <c r="T9" s="19">
        <v>3</v>
      </c>
      <c r="U9" s="134" t="s">
        <v>458</v>
      </c>
    </row>
    <row r="10" spans="1:21" s="20" customFormat="1" ht="120" customHeight="1" x14ac:dyDescent="0.25">
      <c r="A10" s="151"/>
      <c r="B10" s="150"/>
      <c r="C10" s="150"/>
      <c r="D10" s="150"/>
      <c r="E10" s="154"/>
      <c r="F10" s="150"/>
      <c r="G10" s="150"/>
      <c r="H10" s="140" t="s">
        <v>265</v>
      </c>
      <c r="I10" s="136" t="s">
        <v>124</v>
      </c>
      <c r="J10" s="136" t="s">
        <v>260</v>
      </c>
      <c r="K10" s="83">
        <v>1</v>
      </c>
      <c r="L10" s="85" t="s">
        <v>259</v>
      </c>
      <c r="M10" s="52">
        <v>0.25</v>
      </c>
      <c r="N10" s="52">
        <v>0.35</v>
      </c>
      <c r="O10" s="138" t="s">
        <v>125</v>
      </c>
      <c r="P10" s="94">
        <v>0.25</v>
      </c>
      <c r="Q10" s="94">
        <v>0.55000000000000004</v>
      </c>
      <c r="R10" s="123" t="s">
        <v>434</v>
      </c>
      <c r="S10" s="22">
        <v>0.25</v>
      </c>
      <c r="T10" s="23">
        <v>0.25</v>
      </c>
      <c r="U10" s="134" t="s">
        <v>458</v>
      </c>
    </row>
    <row r="11" spans="1:21" s="20" customFormat="1" ht="120" customHeight="1" x14ac:dyDescent="0.25">
      <c r="A11" s="151"/>
      <c r="B11" s="150"/>
      <c r="C11" s="150"/>
      <c r="D11" s="150"/>
      <c r="E11" s="154"/>
      <c r="F11" s="150"/>
      <c r="G11" s="150"/>
      <c r="H11" s="140" t="s">
        <v>267</v>
      </c>
      <c r="I11" s="136" t="s">
        <v>3</v>
      </c>
      <c r="J11" s="136">
        <v>1</v>
      </c>
      <c r="K11" s="82">
        <v>3</v>
      </c>
      <c r="L11" s="85">
        <v>0</v>
      </c>
      <c r="M11" s="136">
        <v>1</v>
      </c>
      <c r="N11" s="136">
        <v>1</v>
      </c>
      <c r="O11" s="138" t="s">
        <v>194</v>
      </c>
      <c r="P11" s="95">
        <v>1</v>
      </c>
      <c r="Q11" s="95">
        <v>1</v>
      </c>
      <c r="R11" s="123" t="s">
        <v>396</v>
      </c>
      <c r="S11" s="24">
        <v>1</v>
      </c>
      <c r="T11" s="25" t="s">
        <v>260</v>
      </c>
      <c r="U11" s="134" t="s">
        <v>458</v>
      </c>
    </row>
    <row r="12" spans="1:21" s="20" customFormat="1" ht="120" customHeight="1" x14ac:dyDescent="0.25">
      <c r="A12" s="151"/>
      <c r="B12" s="150"/>
      <c r="C12" s="150"/>
      <c r="D12" s="136">
        <v>3</v>
      </c>
      <c r="E12" s="53" t="s">
        <v>7</v>
      </c>
      <c r="F12" s="136">
        <v>3</v>
      </c>
      <c r="G12" s="136" t="s">
        <v>261</v>
      </c>
      <c r="H12" s="140" t="s">
        <v>268</v>
      </c>
      <c r="I12" s="136" t="s">
        <v>3</v>
      </c>
      <c r="J12" s="136">
        <v>10</v>
      </c>
      <c r="K12" s="84">
        <v>14</v>
      </c>
      <c r="L12" s="85">
        <v>3</v>
      </c>
      <c r="M12" s="136">
        <v>1</v>
      </c>
      <c r="N12" s="136">
        <v>4</v>
      </c>
      <c r="O12" s="138" t="s">
        <v>196</v>
      </c>
      <c r="P12" s="93">
        <v>14</v>
      </c>
      <c r="Q12" s="93">
        <v>14</v>
      </c>
      <c r="R12" s="122" t="s">
        <v>435</v>
      </c>
      <c r="S12" s="18">
        <v>14</v>
      </c>
      <c r="T12" s="19">
        <v>14</v>
      </c>
      <c r="U12" s="134" t="s">
        <v>458</v>
      </c>
    </row>
    <row r="13" spans="1:21" s="20" customFormat="1" ht="120" customHeight="1" x14ac:dyDescent="0.25">
      <c r="A13" s="151">
        <v>2</v>
      </c>
      <c r="B13" s="150" t="s">
        <v>270</v>
      </c>
      <c r="C13" s="150" t="s">
        <v>271</v>
      </c>
      <c r="D13" s="150">
        <v>1</v>
      </c>
      <c r="E13" s="156" t="s">
        <v>272</v>
      </c>
      <c r="F13" s="150">
        <v>1</v>
      </c>
      <c r="G13" s="150" t="s">
        <v>273</v>
      </c>
      <c r="H13" s="140" t="s">
        <v>274</v>
      </c>
      <c r="I13" s="136" t="s">
        <v>10</v>
      </c>
      <c r="J13" s="49">
        <v>0.93</v>
      </c>
      <c r="K13" s="81">
        <v>1</v>
      </c>
      <c r="L13" s="81" t="s">
        <v>259</v>
      </c>
      <c r="M13" s="52">
        <v>0.93</v>
      </c>
      <c r="N13" s="52">
        <v>0.93</v>
      </c>
      <c r="O13" s="138" t="s">
        <v>224</v>
      </c>
      <c r="P13" s="94">
        <v>0.96</v>
      </c>
      <c r="Q13" s="94">
        <v>0.96</v>
      </c>
      <c r="R13" s="123" t="s">
        <v>436</v>
      </c>
      <c r="S13" s="22">
        <v>0.98</v>
      </c>
      <c r="T13" s="23">
        <v>1</v>
      </c>
      <c r="U13" s="134" t="s">
        <v>458</v>
      </c>
    </row>
    <row r="14" spans="1:21" s="20" customFormat="1" ht="120" customHeight="1" x14ac:dyDescent="0.25">
      <c r="A14" s="151"/>
      <c r="B14" s="150"/>
      <c r="C14" s="150"/>
      <c r="D14" s="150"/>
      <c r="E14" s="156"/>
      <c r="F14" s="150"/>
      <c r="G14" s="150"/>
      <c r="H14" s="140" t="s">
        <v>382</v>
      </c>
      <c r="I14" s="136" t="s">
        <v>10</v>
      </c>
      <c r="J14" s="136">
        <v>211</v>
      </c>
      <c r="K14" s="85">
        <v>7711</v>
      </c>
      <c r="L14" s="85">
        <v>2934</v>
      </c>
      <c r="M14" s="55">
        <v>2711</v>
      </c>
      <c r="N14" s="55">
        <v>3102</v>
      </c>
      <c r="O14" s="138" t="s">
        <v>230</v>
      </c>
      <c r="P14" s="96">
        <v>5211</v>
      </c>
      <c r="Q14" s="96">
        <v>7754</v>
      </c>
      <c r="R14" s="123" t="s">
        <v>417</v>
      </c>
      <c r="S14" s="27">
        <v>6711</v>
      </c>
      <c r="T14" s="28">
        <v>7711</v>
      </c>
      <c r="U14" s="134" t="s">
        <v>458</v>
      </c>
    </row>
    <row r="15" spans="1:21" s="20" customFormat="1" ht="120" customHeight="1" x14ac:dyDescent="0.25">
      <c r="A15" s="151"/>
      <c r="B15" s="150"/>
      <c r="C15" s="150"/>
      <c r="D15" s="150"/>
      <c r="E15" s="156"/>
      <c r="F15" s="150"/>
      <c r="G15" s="150"/>
      <c r="H15" s="140" t="s">
        <v>128</v>
      </c>
      <c r="I15" s="136" t="s">
        <v>10</v>
      </c>
      <c r="J15" s="136">
        <v>1063</v>
      </c>
      <c r="K15" s="84">
        <v>1134</v>
      </c>
      <c r="L15" s="85">
        <v>-4</v>
      </c>
      <c r="M15" s="144">
        <v>0</v>
      </c>
      <c r="N15" s="144">
        <v>0</v>
      </c>
      <c r="O15" s="138" t="s">
        <v>129</v>
      </c>
      <c r="P15" s="96">
        <v>1134</v>
      </c>
      <c r="Q15" s="96">
        <v>1130</v>
      </c>
      <c r="R15" s="123" t="s">
        <v>418</v>
      </c>
      <c r="S15" s="27" t="s">
        <v>260</v>
      </c>
      <c r="T15" s="28">
        <v>0</v>
      </c>
      <c r="U15" s="134" t="s">
        <v>458</v>
      </c>
    </row>
    <row r="16" spans="1:21" s="20" customFormat="1" ht="120" customHeight="1" x14ac:dyDescent="0.25">
      <c r="A16" s="151"/>
      <c r="B16" s="150"/>
      <c r="C16" s="150"/>
      <c r="D16" s="150">
        <v>3</v>
      </c>
      <c r="E16" s="154" t="s">
        <v>275</v>
      </c>
      <c r="F16" s="150">
        <v>3</v>
      </c>
      <c r="G16" s="150" t="s">
        <v>276</v>
      </c>
      <c r="H16" s="140" t="s">
        <v>380</v>
      </c>
      <c r="I16" s="136" t="s">
        <v>131</v>
      </c>
      <c r="J16" s="136">
        <v>11</v>
      </c>
      <c r="K16" s="84">
        <v>24</v>
      </c>
      <c r="L16" s="84">
        <v>1</v>
      </c>
      <c r="M16" s="136">
        <v>16</v>
      </c>
      <c r="N16" s="136">
        <v>17</v>
      </c>
      <c r="O16" s="138" t="s">
        <v>197</v>
      </c>
      <c r="P16" s="93">
        <v>21</v>
      </c>
      <c r="Q16" s="93">
        <v>21</v>
      </c>
      <c r="R16" s="122" t="s">
        <v>397</v>
      </c>
      <c r="S16" s="18">
        <v>22</v>
      </c>
      <c r="T16" s="19">
        <v>24</v>
      </c>
      <c r="U16" s="134" t="s">
        <v>458</v>
      </c>
    </row>
    <row r="17" spans="1:25" s="20" customFormat="1" ht="120" customHeight="1" x14ac:dyDescent="0.25">
      <c r="A17" s="151"/>
      <c r="B17" s="150"/>
      <c r="C17" s="150"/>
      <c r="D17" s="150"/>
      <c r="E17" s="154"/>
      <c r="F17" s="150"/>
      <c r="G17" s="150"/>
      <c r="H17" s="140" t="s">
        <v>14</v>
      </c>
      <c r="I17" s="136" t="s">
        <v>131</v>
      </c>
      <c r="J17" s="136">
        <v>7</v>
      </c>
      <c r="K17" s="84">
        <v>40</v>
      </c>
      <c r="L17" s="84">
        <v>0</v>
      </c>
      <c r="M17" s="136">
        <v>8</v>
      </c>
      <c r="N17" s="136">
        <v>10</v>
      </c>
      <c r="O17" s="138" t="s">
        <v>198</v>
      </c>
      <c r="P17" s="93">
        <v>24</v>
      </c>
      <c r="Q17" s="93">
        <v>22</v>
      </c>
      <c r="R17" s="122" t="s">
        <v>419</v>
      </c>
      <c r="S17" s="18">
        <v>32</v>
      </c>
      <c r="T17" s="19">
        <v>40</v>
      </c>
      <c r="U17" s="134" t="s">
        <v>458</v>
      </c>
    </row>
    <row r="18" spans="1:25" s="20" customFormat="1" ht="120" customHeight="1" x14ac:dyDescent="0.25">
      <c r="A18" s="151"/>
      <c r="B18" s="150"/>
      <c r="C18" s="150"/>
      <c r="D18" s="150"/>
      <c r="E18" s="154"/>
      <c r="F18" s="150"/>
      <c r="G18" s="150"/>
      <c r="H18" s="140" t="s">
        <v>377</v>
      </c>
      <c r="I18" s="136" t="s">
        <v>12</v>
      </c>
      <c r="J18" s="136" t="s">
        <v>279</v>
      </c>
      <c r="K18" s="84">
        <v>1</v>
      </c>
      <c r="L18" s="84">
        <v>0</v>
      </c>
      <c r="M18" s="136">
        <v>0</v>
      </c>
      <c r="N18" s="136">
        <v>0</v>
      </c>
      <c r="O18" s="138" t="s">
        <v>219</v>
      </c>
      <c r="P18" s="93">
        <v>1</v>
      </c>
      <c r="Q18" s="93">
        <v>1</v>
      </c>
      <c r="R18" s="122" t="s">
        <v>437</v>
      </c>
      <c r="S18" s="18">
        <v>0</v>
      </c>
      <c r="T18" s="19">
        <v>0</v>
      </c>
      <c r="U18" s="134" t="s">
        <v>458</v>
      </c>
    </row>
    <row r="19" spans="1:25" s="20" customFormat="1" ht="120" customHeight="1" x14ac:dyDescent="0.25">
      <c r="A19" s="151"/>
      <c r="B19" s="150"/>
      <c r="C19" s="150"/>
      <c r="D19" s="150">
        <v>4</v>
      </c>
      <c r="E19" s="156" t="s">
        <v>280</v>
      </c>
      <c r="F19" s="150">
        <v>4</v>
      </c>
      <c r="G19" s="136" t="s">
        <v>281</v>
      </c>
      <c r="H19" s="140" t="s">
        <v>282</v>
      </c>
      <c r="I19" s="136" t="s">
        <v>3</v>
      </c>
      <c r="J19" s="136" t="s">
        <v>260</v>
      </c>
      <c r="K19" s="84">
        <v>10</v>
      </c>
      <c r="L19" s="84">
        <v>3</v>
      </c>
      <c r="M19" s="136">
        <v>3</v>
      </c>
      <c r="N19" s="136">
        <v>7</v>
      </c>
      <c r="O19" s="138" t="s">
        <v>199</v>
      </c>
      <c r="P19" s="93">
        <v>3</v>
      </c>
      <c r="Q19" s="93">
        <v>2</v>
      </c>
      <c r="R19" s="122" t="s">
        <v>438</v>
      </c>
      <c r="S19" s="18">
        <v>3</v>
      </c>
      <c r="T19" s="19">
        <v>1</v>
      </c>
      <c r="U19" s="134" t="s">
        <v>385</v>
      </c>
    </row>
    <row r="20" spans="1:25" s="20" customFormat="1" ht="120" customHeight="1" x14ac:dyDescent="0.25">
      <c r="A20" s="151"/>
      <c r="B20" s="150"/>
      <c r="C20" s="150"/>
      <c r="D20" s="150"/>
      <c r="E20" s="156"/>
      <c r="F20" s="150"/>
      <c r="G20" s="136" t="s">
        <v>281</v>
      </c>
      <c r="H20" s="140" t="s">
        <v>16</v>
      </c>
      <c r="I20" s="136" t="s">
        <v>3</v>
      </c>
      <c r="J20" s="136" t="s">
        <v>260</v>
      </c>
      <c r="K20" s="84">
        <v>35</v>
      </c>
      <c r="L20" s="84">
        <v>18</v>
      </c>
      <c r="M20" s="136">
        <v>0</v>
      </c>
      <c r="N20" s="136">
        <v>4</v>
      </c>
      <c r="O20" s="138" t="s">
        <v>200</v>
      </c>
      <c r="P20" s="93">
        <v>25</v>
      </c>
      <c r="Q20" s="93">
        <v>39</v>
      </c>
      <c r="R20" s="122" t="s">
        <v>420</v>
      </c>
      <c r="S20" s="18">
        <v>10</v>
      </c>
      <c r="T20" s="19">
        <v>0</v>
      </c>
      <c r="U20" s="134" t="s">
        <v>385</v>
      </c>
    </row>
    <row r="21" spans="1:25" s="20" customFormat="1" ht="120" customHeight="1" x14ac:dyDescent="0.25">
      <c r="A21" s="151"/>
      <c r="B21" s="150"/>
      <c r="C21" s="150"/>
      <c r="D21" s="136">
        <v>5</v>
      </c>
      <c r="E21" s="140" t="s">
        <v>17</v>
      </c>
      <c r="F21" s="136">
        <v>5</v>
      </c>
      <c r="G21" s="136" t="s">
        <v>283</v>
      </c>
      <c r="H21" s="140" t="s">
        <v>18</v>
      </c>
      <c r="I21" s="136" t="s">
        <v>124</v>
      </c>
      <c r="J21" s="49">
        <v>1</v>
      </c>
      <c r="K21" s="81">
        <v>1</v>
      </c>
      <c r="L21" s="81" t="s">
        <v>259</v>
      </c>
      <c r="M21" s="49">
        <v>1</v>
      </c>
      <c r="N21" s="49">
        <v>0.56000000000000005</v>
      </c>
      <c r="O21" s="138" t="s">
        <v>130</v>
      </c>
      <c r="P21" s="97">
        <v>1</v>
      </c>
      <c r="Q21" s="97">
        <v>1</v>
      </c>
      <c r="R21" s="122" t="s">
        <v>439</v>
      </c>
      <c r="S21" s="21">
        <v>1</v>
      </c>
      <c r="T21" s="29">
        <v>1</v>
      </c>
      <c r="U21" s="134" t="s">
        <v>458</v>
      </c>
    </row>
    <row r="22" spans="1:25" s="20" customFormat="1" ht="120" customHeight="1" x14ac:dyDescent="0.25">
      <c r="A22" s="151">
        <v>3</v>
      </c>
      <c r="B22" s="150" t="s">
        <v>19</v>
      </c>
      <c r="C22" s="150" t="s">
        <v>256</v>
      </c>
      <c r="D22" s="150">
        <v>1</v>
      </c>
      <c r="E22" s="156" t="s">
        <v>284</v>
      </c>
      <c r="F22" s="150">
        <v>1</v>
      </c>
      <c r="G22" s="150" t="s">
        <v>285</v>
      </c>
      <c r="H22" s="140" t="s">
        <v>134</v>
      </c>
      <c r="I22" s="136" t="s">
        <v>133</v>
      </c>
      <c r="J22" s="136">
        <v>3.8</v>
      </c>
      <c r="K22" s="84">
        <v>4.2</v>
      </c>
      <c r="L22" s="84">
        <v>-0.20000000000000018</v>
      </c>
      <c r="M22" s="136" t="s">
        <v>259</v>
      </c>
      <c r="N22" s="136">
        <v>0</v>
      </c>
      <c r="O22" s="138" t="s">
        <v>135</v>
      </c>
      <c r="P22" s="98">
        <v>4</v>
      </c>
      <c r="Q22" s="98">
        <v>3.8</v>
      </c>
      <c r="R22" s="122" t="s">
        <v>421</v>
      </c>
      <c r="S22" s="30" t="s">
        <v>259</v>
      </c>
      <c r="T22" s="19">
        <v>4.2</v>
      </c>
      <c r="U22" s="134" t="s">
        <v>385</v>
      </c>
    </row>
    <row r="23" spans="1:25" s="20" customFormat="1" ht="120" customHeight="1" x14ac:dyDescent="0.25">
      <c r="A23" s="151"/>
      <c r="B23" s="150"/>
      <c r="C23" s="150"/>
      <c r="D23" s="150"/>
      <c r="E23" s="156"/>
      <c r="F23" s="150"/>
      <c r="G23" s="150"/>
      <c r="H23" s="140" t="s">
        <v>287</v>
      </c>
      <c r="I23" s="136" t="s">
        <v>133</v>
      </c>
      <c r="J23" s="136">
        <v>4.2</v>
      </c>
      <c r="K23" s="84">
        <v>4.4000000000000004</v>
      </c>
      <c r="L23" s="84">
        <v>-0.39999999999999991</v>
      </c>
      <c r="M23" s="136" t="s">
        <v>259</v>
      </c>
      <c r="N23" s="136">
        <v>0</v>
      </c>
      <c r="O23" s="138" t="s">
        <v>135</v>
      </c>
      <c r="P23" s="98">
        <v>4.3</v>
      </c>
      <c r="Q23" s="98">
        <v>3.9</v>
      </c>
      <c r="R23" s="122" t="s">
        <v>422</v>
      </c>
      <c r="S23" s="30" t="s">
        <v>279</v>
      </c>
      <c r="T23" s="19">
        <v>4.4000000000000004</v>
      </c>
      <c r="U23" s="134" t="s">
        <v>385</v>
      </c>
    </row>
    <row r="24" spans="1:25" s="20" customFormat="1" ht="120" customHeight="1" x14ac:dyDescent="0.25">
      <c r="A24" s="151"/>
      <c r="B24" s="150"/>
      <c r="C24" s="150"/>
      <c r="D24" s="150"/>
      <c r="E24" s="156"/>
      <c r="F24" s="150"/>
      <c r="G24" s="150"/>
      <c r="H24" s="140" t="s">
        <v>21</v>
      </c>
      <c r="I24" s="136" t="s">
        <v>133</v>
      </c>
      <c r="J24" s="54">
        <v>1300</v>
      </c>
      <c r="K24" s="85">
        <v>7300</v>
      </c>
      <c r="L24" s="85">
        <v>0</v>
      </c>
      <c r="M24" s="54">
        <v>2800</v>
      </c>
      <c r="N24" s="54">
        <v>2800</v>
      </c>
      <c r="O24" s="138" t="s">
        <v>185</v>
      </c>
      <c r="P24" s="99">
        <v>4300</v>
      </c>
      <c r="Q24" s="99">
        <v>4300</v>
      </c>
      <c r="R24" s="122" t="s">
        <v>423</v>
      </c>
      <c r="S24" s="26">
        <v>5800</v>
      </c>
      <c r="T24" s="31">
        <v>7300</v>
      </c>
      <c r="U24" s="134" t="s">
        <v>385</v>
      </c>
    </row>
    <row r="25" spans="1:25" s="20" customFormat="1" ht="120" customHeight="1" x14ac:dyDescent="0.25">
      <c r="A25" s="151"/>
      <c r="B25" s="150"/>
      <c r="C25" s="150"/>
      <c r="D25" s="150"/>
      <c r="E25" s="156"/>
      <c r="F25" s="150"/>
      <c r="G25" s="150"/>
      <c r="H25" s="140" t="s">
        <v>288</v>
      </c>
      <c r="I25" s="136" t="s">
        <v>6</v>
      </c>
      <c r="J25" s="54">
        <v>970000</v>
      </c>
      <c r="K25" s="85">
        <v>4555000</v>
      </c>
      <c r="L25" s="85">
        <v>975789</v>
      </c>
      <c r="M25" s="54">
        <v>750000</v>
      </c>
      <c r="N25" s="54">
        <v>1700038</v>
      </c>
      <c r="O25" s="138" t="s">
        <v>162</v>
      </c>
      <c r="P25" s="99">
        <v>2955000</v>
      </c>
      <c r="Q25" s="99">
        <v>2980751</v>
      </c>
      <c r="R25" s="122" t="s">
        <v>386</v>
      </c>
      <c r="S25" s="26">
        <v>3755000</v>
      </c>
      <c r="T25" s="31">
        <v>4555000</v>
      </c>
      <c r="U25" s="134" t="s">
        <v>458</v>
      </c>
    </row>
    <row r="26" spans="1:25" s="20" customFormat="1" ht="120" customHeight="1" x14ac:dyDescent="0.25">
      <c r="A26" s="151"/>
      <c r="B26" s="150"/>
      <c r="C26" s="150"/>
      <c r="D26" s="150"/>
      <c r="E26" s="156"/>
      <c r="F26" s="150"/>
      <c r="G26" s="150"/>
      <c r="H26" s="140" t="s">
        <v>290</v>
      </c>
      <c r="I26" s="136" t="s">
        <v>133</v>
      </c>
      <c r="J26" s="54" t="s">
        <v>259</v>
      </c>
      <c r="K26" s="85">
        <v>1100</v>
      </c>
      <c r="L26" s="85">
        <v>0</v>
      </c>
      <c r="M26" s="54">
        <v>543</v>
      </c>
      <c r="N26" s="54">
        <v>543</v>
      </c>
      <c r="O26" s="138" t="s">
        <v>137</v>
      </c>
      <c r="P26" s="99">
        <v>730</v>
      </c>
      <c r="Q26" s="99">
        <v>730</v>
      </c>
      <c r="R26" s="122" t="s">
        <v>390</v>
      </c>
      <c r="S26" s="26">
        <v>915</v>
      </c>
      <c r="T26" s="31">
        <v>1100</v>
      </c>
      <c r="U26" s="134" t="s">
        <v>458</v>
      </c>
    </row>
    <row r="27" spans="1:25" s="20" customFormat="1" ht="120" customHeight="1" x14ac:dyDescent="0.25">
      <c r="A27" s="151"/>
      <c r="B27" s="150"/>
      <c r="C27" s="150"/>
      <c r="D27" s="150">
        <v>2</v>
      </c>
      <c r="E27" s="154" t="s">
        <v>23</v>
      </c>
      <c r="F27" s="150">
        <v>2</v>
      </c>
      <c r="G27" s="150" t="s">
        <v>292</v>
      </c>
      <c r="H27" s="140" t="s">
        <v>293</v>
      </c>
      <c r="I27" s="136" t="s">
        <v>5</v>
      </c>
      <c r="J27" s="54">
        <v>8</v>
      </c>
      <c r="K27" s="85">
        <v>32</v>
      </c>
      <c r="L27" s="85">
        <v>21</v>
      </c>
      <c r="M27" s="54">
        <v>16</v>
      </c>
      <c r="N27" s="54">
        <v>16</v>
      </c>
      <c r="O27" s="138" t="s">
        <v>175</v>
      </c>
      <c r="P27" s="99">
        <v>24</v>
      </c>
      <c r="Q27" s="99">
        <v>45</v>
      </c>
      <c r="R27" s="122" t="s">
        <v>440</v>
      </c>
      <c r="S27" s="26">
        <v>29</v>
      </c>
      <c r="T27" s="31">
        <v>32</v>
      </c>
      <c r="U27" s="134" t="s">
        <v>458</v>
      </c>
    </row>
    <row r="28" spans="1:25" s="20" customFormat="1" ht="120" customHeight="1" x14ac:dyDescent="0.25">
      <c r="A28" s="151"/>
      <c r="B28" s="150"/>
      <c r="C28" s="150"/>
      <c r="D28" s="150"/>
      <c r="E28" s="154"/>
      <c r="F28" s="150"/>
      <c r="G28" s="150"/>
      <c r="H28" s="140" t="s">
        <v>24</v>
      </c>
      <c r="I28" s="136" t="s">
        <v>6</v>
      </c>
      <c r="J28" s="54">
        <v>2048</v>
      </c>
      <c r="K28" s="85">
        <v>11291</v>
      </c>
      <c r="L28" s="85">
        <v>1785</v>
      </c>
      <c r="M28" s="54">
        <v>4251</v>
      </c>
      <c r="N28" s="54">
        <v>4664</v>
      </c>
      <c r="O28" s="138" t="s">
        <v>212</v>
      </c>
      <c r="P28" s="99">
        <v>6571</v>
      </c>
      <c r="Q28" s="99">
        <v>7943</v>
      </c>
      <c r="R28" s="122" t="s">
        <v>389</v>
      </c>
      <c r="S28" s="26">
        <v>8931</v>
      </c>
      <c r="T28" s="31">
        <v>11291</v>
      </c>
      <c r="U28" s="134" t="s">
        <v>385</v>
      </c>
    </row>
    <row r="29" spans="1:25" s="20" customFormat="1" ht="120" customHeight="1" x14ac:dyDescent="0.25">
      <c r="A29" s="151"/>
      <c r="B29" s="150"/>
      <c r="C29" s="150"/>
      <c r="D29" s="150"/>
      <c r="E29" s="154"/>
      <c r="F29" s="150"/>
      <c r="G29" s="150"/>
      <c r="H29" s="140" t="s">
        <v>295</v>
      </c>
      <c r="I29" s="136" t="s">
        <v>6</v>
      </c>
      <c r="J29" s="54">
        <v>162140</v>
      </c>
      <c r="K29" s="85">
        <v>251000</v>
      </c>
      <c r="L29" s="85">
        <v>-11739</v>
      </c>
      <c r="M29" s="54">
        <v>201000</v>
      </c>
      <c r="N29" s="54">
        <v>187566</v>
      </c>
      <c r="O29" s="138" t="s">
        <v>213</v>
      </c>
      <c r="P29" s="99">
        <v>211000</v>
      </c>
      <c r="Q29" s="99">
        <v>212695</v>
      </c>
      <c r="R29" s="122" t="s">
        <v>387</v>
      </c>
      <c r="S29" s="26">
        <v>231000</v>
      </c>
      <c r="T29" s="31">
        <v>251000</v>
      </c>
      <c r="U29" s="134" t="s">
        <v>385</v>
      </c>
      <c r="V29" s="135"/>
      <c r="W29" s="135"/>
      <c r="X29" s="135"/>
      <c r="Y29" s="135"/>
    </row>
    <row r="30" spans="1:25" s="20" customFormat="1" ht="120" customHeight="1" x14ac:dyDescent="0.25">
      <c r="A30" s="151"/>
      <c r="B30" s="150"/>
      <c r="C30" s="150"/>
      <c r="D30" s="150"/>
      <c r="E30" s="154"/>
      <c r="F30" s="150"/>
      <c r="G30" s="150"/>
      <c r="H30" s="140" t="s">
        <v>296</v>
      </c>
      <c r="I30" s="136" t="s">
        <v>25</v>
      </c>
      <c r="J30" s="136">
        <v>217</v>
      </c>
      <c r="K30" s="84">
        <v>317</v>
      </c>
      <c r="L30" s="84">
        <v>12</v>
      </c>
      <c r="M30" s="136">
        <v>4</v>
      </c>
      <c r="N30" s="136">
        <v>16</v>
      </c>
      <c r="O30" s="138" t="s">
        <v>201</v>
      </c>
      <c r="P30" s="93">
        <v>76</v>
      </c>
      <c r="Q30" s="93">
        <v>76</v>
      </c>
      <c r="R30" s="122" t="s">
        <v>392</v>
      </c>
      <c r="S30" s="18">
        <v>150</v>
      </c>
      <c r="T30" s="19">
        <v>317</v>
      </c>
      <c r="U30" s="134" t="s">
        <v>458</v>
      </c>
    </row>
    <row r="31" spans="1:25" s="20" customFormat="1" ht="120" customHeight="1" x14ac:dyDescent="0.25">
      <c r="A31" s="151"/>
      <c r="B31" s="150"/>
      <c r="C31" s="150"/>
      <c r="D31" s="150"/>
      <c r="E31" s="154"/>
      <c r="F31" s="150"/>
      <c r="G31" s="150"/>
      <c r="H31" s="140" t="s">
        <v>27</v>
      </c>
      <c r="I31" s="136" t="s">
        <v>26</v>
      </c>
      <c r="J31" s="136" t="s">
        <v>279</v>
      </c>
      <c r="K31" s="84">
        <v>40</v>
      </c>
      <c r="L31" s="84">
        <v>0</v>
      </c>
      <c r="M31" s="136">
        <v>10</v>
      </c>
      <c r="N31" s="136">
        <v>10</v>
      </c>
      <c r="O31" s="138" t="s">
        <v>159</v>
      </c>
      <c r="P31" s="93">
        <v>20</v>
      </c>
      <c r="Q31" s="93">
        <v>20</v>
      </c>
      <c r="R31" s="122" t="s">
        <v>441</v>
      </c>
      <c r="S31" s="18">
        <v>30</v>
      </c>
      <c r="T31" s="19">
        <v>40</v>
      </c>
      <c r="U31" s="134" t="s">
        <v>458</v>
      </c>
    </row>
    <row r="32" spans="1:25" s="20" customFormat="1" ht="120" customHeight="1" x14ac:dyDescent="0.25">
      <c r="A32" s="151"/>
      <c r="B32" s="150"/>
      <c r="C32" s="150"/>
      <c r="D32" s="150"/>
      <c r="E32" s="154"/>
      <c r="F32" s="150"/>
      <c r="G32" s="150"/>
      <c r="H32" s="140" t="s">
        <v>376</v>
      </c>
      <c r="I32" s="136" t="s">
        <v>12</v>
      </c>
      <c r="J32" s="136" t="s">
        <v>279</v>
      </c>
      <c r="K32" s="84">
        <v>1</v>
      </c>
      <c r="L32" s="84">
        <v>0</v>
      </c>
      <c r="M32" s="136">
        <v>1</v>
      </c>
      <c r="N32" s="136">
        <v>1</v>
      </c>
      <c r="O32" s="138" t="s">
        <v>220</v>
      </c>
      <c r="P32" s="93">
        <v>0</v>
      </c>
      <c r="Q32" s="93">
        <v>0</v>
      </c>
      <c r="R32" s="122" t="s">
        <v>424</v>
      </c>
      <c r="S32" s="18">
        <v>0</v>
      </c>
      <c r="T32" s="19">
        <v>0</v>
      </c>
      <c r="U32" s="134" t="s">
        <v>458</v>
      </c>
    </row>
    <row r="33" spans="1:22" s="20" customFormat="1" ht="120" customHeight="1" x14ac:dyDescent="0.25">
      <c r="A33" s="151"/>
      <c r="B33" s="150"/>
      <c r="C33" s="150"/>
      <c r="D33" s="136">
        <v>3</v>
      </c>
      <c r="E33" s="140" t="s">
        <v>29</v>
      </c>
      <c r="F33" s="136">
        <v>3</v>
      </c>
      <c r="G33" s="136" t="s">
        <v>300</v>
      </c>
      <c r="H33" s="140" t="s">
        <v>30</v>
      </c>
      <c r="I33" s="136" t="s">
        <v>25</v>
      </c>
      <c r="J33" s="54">
        <v>1100000</v>
      </c>
      <c r="K33" s="85">
        <v>5700000</v>
      </c>
      <c r="L33" s="85">
        <v>247480</v>
      </c>
      <c r="M33" s="54">
        <v>2000000</v>
      </c>
      <c r="N33" s="54">
        <v>2211031</v>
      </c>
      <c r="O33" s="138" t="s">
        <v>202</v>
      </c>
      <c r="P33" s="99">
        <v>3800000</v>
      </c>
      <c r="Q33" s="99">
        <v>3836449</v>
      </c>
      <c r="R33" s="122" t="s">
        <v>393</v>
      </c>
      <c r="S33" s="26">
        <v>4700000</v>
      </c>
      <c r="T33" s="31">
        <v>5700000</v>
      </c>
      <c r="U33" s="134" t="s">
        <v>458</v>
      </c>
    </row>
    <row r="34" spans="1:22" s="20" customFormat="1" ht="120" customHeight="1" x14ac:dyDescent="0.25">
      <c r="A34" s="151"/>
      <c r="B34" s="150"/>
      <c r="C34" s="150"/>
      <c r="D34" s="150">
        <v>4</v>
      </c>
      <c r="E34" s="156" t="s">
        <v>31</v>
      </c>
      <c r="F34" s="150">
        <v>4</v>
      </c>
      <c r="G34" s="150" t="s">
        <v>302</v>
      </c>
      <c r="H34" s="140" t="s">
        <v>132</v>
      </c>
      <c r="I34" s="136" t="s">
        <v>26</v>
      </c>
      <c r="J34" s="54" t="s">
        <v>259</v>
      </c>
      <c r="K34" s="85">
        <v>1000</v>
      </c>
      <c r="L34" s="85">
        <v>133</v>
      </c>
      <c r="M34" s="136">
        <v>250</v>
      </c>
      <c r="N34" s="136">
        <v>256</v>
      </c>
      <c r="O34" s="138" t="s">
        <v>176</v>
      </c>
      <c r="P34" s="93">
        <v>250</v>
      </c>
      <c r="Q34" s="93">
        <v>377</v>
      </c>
      <c r="R34" s="122" t="s">
        <v>391</v>
      </c>
      <c r="S34" s="18">
        <v>250</v>
      </c>
      <c r="T34" s="19">
        <v>250</v>
      </c>
      <c r="U34" s="134" t="s">
        <v>385</v>
      </c>
    </row>
    <row r="35" spans="1:22" s="20" customFormat="1" ht="120" customHeight="1" x14ac:dyDescent="0.25">
      <c r="A35" s="151"/>
      <c r="B35" s="150"/>
      <c r="C35" s="150"/>
      <c r="D35" s="150"/>
      <c r="E35" s="156"/>
      <c r="F35" s="150"/>
      <c r="G35" s="150"/>
      <c r="H35" s="140" t="s">
        <v>303</v>
      </c>
      <c r="I35" s="136" t="s">
        <v>32</v>
      </c>
      <c r="J35" s="54">
        <v>40</v>
      </c>
      <c r="K35" s="85">
        <v>200</v>
      </c>
      <c r="L35" s="85">
        <v>29</v>
      </c>
      <c r="M35" s="54">
        <v>80</v>
      </c>
      <c r="N35" s="54">
        <v>104</v>
      </c>
      <c r="O35" s="138" t="s">
        <v>232</v>
      </c>
      <c r="P35" s="99">
        <v>120</v>
      </c>
      <c r="Q35" s="99">
        <v>125</v>
      </c>
      <c r="R35" s="122" t="s">
        <v>442</v>
      </c>
      <c r="S35" s="54">
        <v>160</v>
      </c>
      <c r="T35" s="31">
        <v>200</v>
      </c>
      <c r="U35" s="134" t="s">
        <v>458</v>
      </c>
      <c r="V35" s="135"/>
    </row>
    <row r="36" spans="1:22" s="20" customFormat="1" ht="120" customHeight="1" x14ac:dyDescent="0.25">
      <c r="A36" s="151"/>
      <c r="B36" s="150"/>
      <c r="C36" s="150"/>
      <c r="D36" s="150"/>
      <c r="E36" s="156"/>
      <c r="F36" s="150"/>
      <c r="G36" s="150"/>
      <c r="H36" s="140" t="s">
        <v>304</v>
      </c>
      <c r="I36" s="136" t="s">
        <v>87</v>
      </c>
      <c r="J36" s="54">
        <v>130</v>
      </c>
      <c r="K36" s="85">
        <v>530</v>
      </c>
      <c r="L36" s="85">
        <v>67</v>
      </c>
      <c r="M36" s="136">
        <v>230</v>
      </c>
      <c r="N36" s="136">
        <v>263</v>
      </c>
      <c r="O36" s="138" t="s">
        <v>225</v>
      </c>
      <c r="P36" s="93">
        <v>330</v>
      </c>
      <c r="Q36" s="93">
        <v>364</v>
      </c>
      <c r="R36" s="122" t="s">
        <v>405</v>
      </c>
      <c r="S36" s="18">
        <v>430</v>
      </c>
      <c r="T36" s="19">
        <v>530</v>
      </c>
      <c r="U36" s="134" t="s">
        <v>458</v>
      </c>
    </row>
    <row r="37" spans="1:22" s="20" customFormat="1" ht="120" customHeight="1" x14ac:dyDescent="0.25">
      <c r="A37" s="151">
        <v>4</v>
      </c>
      <c r="B37" s="150" t="s">
        <v>34</v>
      </c>
      <c r="C37" s="150" t="s">
        <v>256</v>
      </c>
      <c r="D37" s="136">
        <v>1</v>
      </c>
      <c r="E37" s="136" t="s">
        <v>306</v>
      </c>
      <c r="F37" s="136">
        <v>1</v>
      </c>
      <c r="G37" s="136" t="s">
        <v>281</v>
      </c>
      <c r="H37" s="140" t="s">
        <v>35</v>
      </c>
      <c r="I37" s="136" t="s">
        <v>3</v>
      </c>
      <c r="J37" s="136" t="s">
        <v>279</v>
      </c>
      <c r="K37" s="84">
        <v>6</v>
      </c>
      <c r="L37" s="84">
        <v>-1</v>
      </c>
      <c r="M37" s="136">
        <v>3</v>
      </c>
      <c r="N37" s="136">
        <v>2</v>
      </c>
      <c r="O37" s="138" t="s">
        <v>234</v>
      </c>
      <c r="P37" s="93">
        <v>5</v>
      </c>
      <c r="Q37" s="93">
        <v>5</v>
      </c>
      <c r="R37" s="122" t="s">
        <v>425</v>
      </c>
      <c r="S37" s="18">
        <v>6</v>
      </c>
      <c r="T37" s="19">
        <v>6</v>
      </c>
      <c r="U37" s="134" t="s">
        <v>458</v>
      </c>
    </row>
    <row r="38" spans="1:22" s="20" customFormat="1" ht="120" customHeight="1" x14ac:dyDescent="0.25">
      <c r="A38" s="151"/>
      <c r="B38" s="150"/>
      <c r="C38" s="150"/>
      <c r="D38" s="150">
        <v>2</v>
      </c>
      <c r="E38" s="156" t="s">
        <v>308</v>
      </c>
      <c r="F38" s="150">
        <v>2</v>
      </c>
      <c r="G38" s="136" t="s">
        <v>309</v>
      </c>
      <c r="H38" s="140" t="s">
        <v>37</v>
      </c>
      <c r="I38" s="136" t="s">
        <v>36</v>
      </c>
      <c r="J38" s="136" t="s">
        <v>260</v>
      </c>
      <c r="K38" s="86">
        <v>40000000000</v>
      </c>
      <c r="L38" s="86">
        <v>2967694217</v>
      </c>
      <c r="M38" s="56">
        <v>10000000000</v>
      </c>
      <c r="N38" s="56">
        <v>11359904293</v>
      </c>
      <c r="O38" s="138" t="s">
        <v>160</v>
      </c>
      <c r="P38" s="100">
        <v>20000000000</v>
      </c>
      <c r="Q38" s="100">
        <v>21607789924</v>
      </c>
      <c r="R38" s="124" t="s">
        <v>426</v>
      </c>
      <c r="S38" s="32">
        <v>30000000000</v>
      </c>
      <c r="T38" s="33">
        <v>40000000000</v>
      </c>
      <c r="U38" s="134" t="s">
        <v>458</v>
      </c>
    </row>
    <row r="39" spans="1:22" s="20" customFormat="1" ht="120" customHeight="1" x14ac:dyDescent="0.25">
      <c r="A39" s="151"/>
      <c r="B39" s="150"/>
      <c r="C39" s="150"/>
      <c r="D39" s="150"/>
      <c r="E39" s="156"/>
      <c r="F39" s="150"/>
      <c r="G39" s="136" t="s">
        <v>311</v>
      </c>
      <c r="H39" s="140" t="s">
        <v>312</v>
      </c>
      <c r="I39" s="136" t="s">
        <v>10</v>
      </c>
      <c r="J39" s="136">
        <v>20</v>
      </c>
      <c r="K39" s="84">
        <v>200</v>
      </c>
      <c r="L39" s="84">
        <v>16</v>
      </c>
      <c r="M39" s="56">
        <v>70</v>
      </c>
      <c r="N39" s="56">
        <v>86</v>
      </c>
      <c r="O39" s="138" t="s">
        <v>231</v>
      </c>
      <c r="P39" s="100">
        <v>100</v>
      </c>
      <c r="Q39" s="100">
        <v>100</v>
      </c>
      <c r="R39" s="124" t="s">
        <v>427</v>
      </c>
      <c r="S39" s="32">
        <v>150</v>
      </c>
      <c r="T39" s="33">
        <v>200</v>
      </c>
      <c r="U39" s="134" t="s">
        <v>458</v>
      </c>
    </row>
    <row r="40" spans="1:22" s="20" customFormat="1" ht="120" customHeight="1" x14ac:dyDescent="0.25">
      <c r="A40" s="151">
        <v>5</v>
      </c>
      <c r="B40" s="150" t="s">
        <v>38</v>
      </c>
      <c r="C40" s="150" t="s">
        <v>256</v>
      </c>
      <c r="D40" s="150">
        <v>1</v>
      </c>
      <c r="E40" s="156" t="s">
        <v>39</v>
      </c>
      <c r="F40" s="150">
        <v>1</v>
      </c>
      <c r="G40" s="150" t="s">
        <v>313</v>
      </c>
      <c r="H40" s="140" t="s">
        <v>314</v>
      </c>
      <c r="I40" s="136" t="s">
        <v>140</v>
      </c>
      <c r="J40" s="136">
        <v>59</v>
      </c>
      <c r="K40" s="84">
        <v>133</v>
      </c>
      <c r="L40" s="84">
        <v>-1</v>
      </c>
      <c r="M40" s="136">
        <v>81</v>
      </c>
      <c r="N40" s="136">
        <v>81</v>
      </c>
      <c r="O40" s="138" t="s">
        <v>210</v>
      </c>
      <c r="P40" s="93">
        <v>98</v>
      </c>
      <c r="Q40" s="93">
        <v>97</v>
      </c>
      <c r="R40" s="122" t="s">
        <v>443</v>
      </c>
      <c r="S40" s="18">
        <v>115</v>
      </c>
      <c r="T40" s="19">
        <v>133</v>
      </c>
      <c r="U40" s="134" t="s">
        <v>385</v>
      </c>
    </row>
    <row r="41" spans="1:22" s="20" customFormat="1" ht="120" customHeight="1" x14ac:dyDescent="0.25">
      <c r="A41" s="151"/>
      <c r="B41" s="150"/>
      <c r="C41" s="150"/>
      <c r="D41" s="150"/>
      <c r="E41" s="156"/>
      <c r="F41" s="150"/>
      <c r="G41" s="150"/>
      <c r="H41" s="140" t="s">
        <v>374</v>
      </c>
      <c r="I41" s="136" t="s">
        <v>142</v>
      </c>
      <c r="J41" s="136" t="s">
        <v>259</v>
      </c>
      <c r="K41" s="84">
        <v>1</v>
      </c>
      <c r="L41" s="82" t="s">
        <v>259</v>
      </c>
      <c r="M41" s="136" t="s">
        <v>260</v>
      </c>
      <c r="N41" s="136" t="s">
        <v>259</v>
      </c>
      <c r="O41" s="138" t="s">
        <v>226</v>
      </c>
      <c r="P41" s="93" t="s">
        <v>260</v>
      </c>
      <c r="Q41" s="93" t="s">
        <v>259</v>
      </c>
      <c r="R41" s="122" t="s">
        <v>444</v>
      </c>
      <c r="S41" s="18" t="s">
        <v>260</v>
      </c>
      <c r="T41" s="19">
        <v>1</v>
      </c>
      <c r="U41" s="134" t="s">
        <v>458</v>
      </c>
    </row>
    <row r="42" spans="1:22" s="20" customFormat="1" ht="120" customHeight="1" x14ac:dyDescent="0.25">
      <c r="A42" s="151"/>
      <c r="B42" s="150"/>
      <c r="C42" s="150"/>
      <c r="D42" s="150"/>
      <c r="E42" s="156"/>
      <c r="F42" s="150"/>
      <c r="G42" s="150"/>
      <c r="H42" s="140" t="s">
        <v>40</v>
      </c>
      <c r="I42" s="136" t="s">
        <v>142</v>
      </c>
      <c r="J42" s="136" t="s">
        <v>317</v>
      </c>
      <c r="K42" s="84">
        <v>328</v>
      </c>
      <c r="L42" s="84">
        <v>0</v>
      </c>
      <c r="M42" s="136">
        <v>82</v>
      </c>
      <c r="N42" s="136">
        <v>82</v>
      </c>
      <c r="O42" s="138" t="s">
        <v>227</v>
      </c>
      <c r="P42" s="93">
        <v>164</v>
      </c>
      <c r="Q42" s="93">
        <v>164</v>
      </c>
      <c r="R42" s="122" t="s">
        <v>428</v>
      </c>
      <c r="S42" s="18">
        <v>246</v>
      </c>
      <c r="T42" s="19">
        <v>328</v>
      </c>
      <c r="U42" s="134" t="s">
        <v>458</v>
      </c>
    </row>
    <row r="43" spans="1:22" s="20" customFormat="1" ht="120" customHeight="1" x14ac:dyDescent="0.25">
      <c r="A43" s="151"/>
      <c r="B43" s="150"/>
      <c r="C43" s="150"/>
      <c r="D43" s="150">
        <v>2</v>
      </c>
      <c r="E43" s="154" t="s">
        <v>318</v>
      </c>
      <c r="F43" s="150">
        <v>2</v>
      </c>
      <c r="G43" s="150" t="s">
        <v>319</v>
      </c>
      <c r="H43" s="140" t="s">
        <v>42</v>
      </c>
      <c r="I43" s="136" t="s">
        <v>6</v>
      </c>
      <c r="J43" s="136" t="s">
        <v>260</v>
      </c>
      <c r="K43" s="84">
        <v>4</v>
      </c>
      <c r="L43" s="84">
        <v>0</v>
      </c>
      <c r="M43" s="136">
        <v>1</v>
      </c>
      <c r="N43" s="136">
        <v>1</v>
      </c>
      <c r="O43" s="138" t="s">
        <v>214</v>
      </c>
      <c r="P43" s="93">
        <v>2</v>
      </c>
      <c r="Q43" s="93">
        <v>2</v>
      </c>
      <c r="R43" s="122" t="s">
        <v>429</v>
      </c>
      <c r="S43" s="18">
        <v>3</v>
      </c>
      <c r="T43" s="19">
        <v>4</v>
      </c>
      <c r="U43" s="134" t="s">
        <v>458</v>
      </c>
    </row>
    <row r="44" spans="1:22" s="20" customFormat="1" ht="120" customHeight="1" x14ac:dyDescent="0.25">
      <c r="A44" s="151"/>
      <c r="B44" s="150"/>
      <c r="C44" s="150"/>
      <c r="D44" s="150"/>
      <c r="E44" s="154"/>
      <c r="F44" s="150"/>
      <c r="G44" s="150"/>
      <c r="H44" s="140" t="s">
        <v>383</v>
      </c>
      <c r="I44" s="136" t="s">
        <v>6</v>
      </c>
      <c r="J44" s="54">
        <v>300</v>
      </c>
      <c r="K44" s="85">
        <v>1301</v>
      </c>
      <c r="L44" s="85">
        <v>28</v>
      </c>
      <c r="M44" s="136">
        <v>100</v>
      </c>
      <c r="N44" s="136">
        <v>100</v>
      </c>
      <c r="O44" s="138" t="s">
        <v>139</v>
      </c>
      <c r="P44" s="93">
        <v>240</v>
      </c>
      <c r="Q44" s="93">
        <v>268</v>
      </c>
      <c r="R44" s="122" t="s">
        <v>445</v>
      </c>
      <c r="S44" s="18">
        <v>742</v>
      </c>
      <c r="T44" s="19">
        <v>1301</v>
      </c>
      <c r="U44" s="134" t="s">
        <v>458</v>
      </c>
    </row>
    <row r="45" spans="1:22" s="20" customFormat="1" ht="120" customHeight="1" x14ac:dyDescent="0.25">
      <c r="A45" s="151">
        <v>6</v>
      </c>
      <c r="B45" s="150" t="s">
        <v>323</v>
      </c>
      <c r="C45" s="150" t="s">
        <v>294</v>
      </c>
      <c r="D45" s="150">
        <v>1</v>
      </c>
      <c r="E45" s="156" t="s">
        <v>44</v>
      </c>
      <c r="F45" s="150">
        <v>1</v>
      </c>
      <c r="G45" s="150" t="s">
        <v>294</v>
      </c>
      <c r="H45" s="140" t="s">
        <v>45</v>
      </c>
      <c r="I45" s="150" t="s">
        <v>5</v>
      </c>
      <c r="J45" s="136">
        <v>10</v>
      </c>
      <c r="K45" s="84">
        <v>14</v>
      </c>
      <c r="L45" s="84">
        <v>0</v>
      </c>
      <c r="M45" s="136">
        <v>11</v>
      </c>
      <c r="N45" s="136">
        <v>11</v>
      </c>
      <c r="O45" s="138" t="s">
        <v>166</v>
      </c>
      <c r="P45" s="93">
        <v>12</v>
      </c>
      <c r="Q45" s="93">
        <v>12</v>
      </c>
      <c r="R45" s="122" t="s">
        <v>446</v>
      </c>
      <c r="S45" s="18">
        <v>13</v>
      </c>
      <c r="T45" s="19">
        <v>14</v>
      </c>
      <c r="U45" s="134" t="s">
        <v>385</v>
      </c>
    </row>
    <row r="46" spans="1:22" s="20" customFormat="1" ht="120" customHeight="1" x14ac:dyDescent="0.25">
      <c r="A46" s="151"/>
      <c r="B46" s="150"/>
      <c r="C46" s="150"/>
      <c r="D46" s="150"/>
      <c r="E46" s="156"/>
      <c r="F46" s="150"/>
      <c r="G46" s="150"/>
      <c r="H46" s="140" t="s">
        <v>46</v>
      </c>
      <c r="I46" s="150" t="s">
        <v>5</v>
      </c>
      <c r="J46" s="136" t="s">
        <v>259</v>
      </c>
      <c r="K46" s="84">
        <v>200</v>
      </c>
      <c r="L46" s="84">
        <v>0</v>
      </c>
      <c r="M46" s="136">
        <v>21</v>
      </c>
      <c r="N46" s="136">
        <v>21</v>
      </c>
      <c r="O46" s="138" t="s">
        <v>177</v>
      </c>
      <c r="P46" s="93">
        <v>57</v>
      </c>
      <c r="Q46" s="93">
        <v>57</v>
      </c>
      <c r="R46" s="122" t="s">
        <v>403</v>
      </c>
      <c r="S46" s="18">
        <v>73</v>
      </c>
      <c r="T46" s="19">
        <v>49</v>
      </c>
      <c r="U46" s="134" t="s">
        <v>385</v>
      </c>
    </row>
    <row r="47" spans="1:22" s="20" customFormat="1" ht="120" customHeight="1" x14ac:dyDescent="0.25">
      <c r="A47" s="151"/>
      <c r="B47" s="150"/>
      <c r="C47" s="150"/>
      <c r="D47" s="150">
        <v>2</v>
      </c>
      <c r="E47" s="156" t="s">
        <v>47</v>
      </c>
      <c r="F47" s="150">
        <v>2</v>
      </c>
      <c r="G47" s="150" t="s">
        <v>324</v>
      </c>
      <c r="H47" s="140" t="s">
        <v>325</v>
      </c>
      <c r="I47" s="150" t="s">
        <v>5</v>
      </c>
      <c r="J47" s="136">
        <v>5</v>
      </c>
      <c r="K47" s="84">
        <v>8</v>
      </c>
      <c r="L47" s="84">
        <v>0</v>
      </c>
      <c r="M47" s="136">
        <v>6</v>
      </c>
      <c r="N47" s="136">
        <v>6</v>
      </c>
      <c r="O47" s="138" t="s">
        <v>163</v>
      </c>
      <c r="P47" s="93">
        <v>6</v>
      </c>
      <c r="Q47" s="93">
        <v>6</v>
      </c>
      <c r="R47" s="122" t="s">
        <v>404</v>
      </c>
      <c r="S47" s="18">
        <v>7</v>
      </c>
      <c r="T47" s="19">
        <v>8</v>
      </c>
      <c r="U47" s="134" t="s">
        <v>385</v>
      </c>
    </row>
    <row r="48" spans="1:22" s="20" customFormat="1" ht="120" customHeight="1" x14ac:dyDescent="0.25">
      <c r="A48" s="151"/>
      <c r="B48" s="150"/>
      <c r="C48" s="150"/>
      <c r="D48" s="150"/>
      <c r="E48" s="156"/>
      <c r="F48" s="150"/>
      <c r="G48" s="150"/>
      <c r="H48" s="140" t="s">
        <v>48</v>
      </c>
      <c r="I48" s="150" t="s">
        <v>5</v>
      </c>
      <c r="J48" s="136">
        <v>1141</v>
      </c>
      <c r="K48" s="84">
        <v>1161</v>
      </c>
      <c r="L48" s="84">
        <v>1</v>
      </c>
      <c r="M48" s="136">
        <v>1145</v>
      </c>
      <c r="N48" s="136">
        <v>1145</v>
      </c>
      <c r="O48" s="138" t="s">
        <v>164</v>
      </c>
      <c r="P48" s="93">
        <v>1152</v>
      </c>
      <c r="Q48" s="93">
        <v>1153</v>
      </c>
      <c r="R48" s="122" t="s">
        <v>447</v>
      </c>
      <c r="S48" s="18">
        <v>1159</v>
      </c>
      <c r="T48" s="19">
        <v>1161</v>
      </c>
      <c r="U48" s="134" t="s">
        <v>385</v>
      </c>
    </row>
    <row r="49" spans="1:21" s="20" customFormat="1" ht="120" customHeight="1" x14ac:dyDescent="0.25">
      <c r="A49" s="151"/>
      <c r="B49" s="150"/>
      <c r="C49" s="150"/>
      <c r="D49" s="150"/>
      <c r="E49" s="156"/>
      <c r="F49" s="150"/>
      <c r="G49" s="150"/>
      <c r="H49" s="140" t="s">
        <v>326</v>
      </c>
      <c r="I49" s="136" t="s">
        <v>6</v>
      </c>
      <c r="J49" s="136">
        <v>2</v>
      </c>
      <c r="K49" s="84">
        <v>4</v>
      </c>
      <c r="L49" s="84">
        <v>2</v>
      </c>
      <c r="M49" s="136">
        <v>2</v>
      </c>
      <c r="N49" s="136">
        <v>2</v>
      </c>
      <c r="O49" s="138" t="s">
        <v>215</v>
      </c>
      <c r="P49" s="93">
        <v>2</v>
      </c>
      <c r="Q49" s="93">
        <v>4</v>
      </c>
      <c r="R49" s="122" t="s">
        <v>388</v>
      </c>
      <c r="S49" s="18">
        <v>3</v>
      </c>
      <c r="T49" s="19">
        <v>4</v>
      </c>
      <c r="U49" s="134" t="s">
        <v>385</v>
      </c>
    </row>
    <row r="50" spans="1:21" s="20" customFormat="1" ht="120" customHeight="1" x14ac:dyDescent="0.25">
      <c r="A50" s="151"/>
      <c r="B50" s="150"/>
      <c r="C50" s="150"/>
      <c r="D50" s="157">
        <v>3</v>
      </c>
      <c r="E50" s="156" t="s">
        <v>96</v>
      </c>
      <c r="F50" s="157">
        <v>3</v>
      </c>
      <c r="G50" s="150" t="s">
        <v>278</v>
      </c>
      <c r="H50" s="140" t="s">
        <v>375</v>
      </c>
      <c r="I50" s="136" t="s">
        <v>12</v>
      </c>
      <c r="J50" s="136" t="s">
        <v>279</v>
      </c>
      <c r="K50" s="81">
        <v>1</v>
      </c>
      <c r="L50" s="81" t="s">
        <v>259</v>
      </c>
      <c r="M50" s="49">
        <v>1</v>
      </c>
      <c r="N50" s="49">
        <v>1</v>
      </c>
      <c r="O50" s="138" t="s">
        <v>233</v>
      </c>
      <c r="P50" s="97">
        <v>1</v>
      </c>
      <c r="Q50" s="97">
        <v>1</v>
      </c>
      <c r="R50" s="122" t="s">
        <v>413</v>
      </c>
      <c r="S50" s="21">
        <v>1</v>
      </c>
      <c r="T50" s="29">
        <v>1</v>
      </c>
      <c r="U50" s="134" t="s">
        <v>458</v>
      </c>
    </row>
    <row r="51" spans="1:21" s="20" customFormat="1" ht="120" customHeight="1" x14ac:dyDescent="0.25">
      <c r="A51" s="151"/>
      <c r="B51" s="150"/>
      <c r="C51" s="150"/>
      <c r="D51" s="157"/>
      <c r="E51" s="156"/>
      <c r="F51" s="157"/>
      <c r="G51" s="150"/>
      <c r="H51" s="140" t="s">
        <v>328</v>
      </c>
      <c r="I51" s="136" t="s">
        <v>6</v>
      </c>
      <c r="J51" s="136" t="s">
        <v>260</v>
      </c>
      <c r="K51" s="85">
        <v>3200000</v>
      </c>
      <c r="L51" s="85">
        <v>0</v>
      </c>
      <c r="M51" s="54">
        <v>800000</v>
      </c>
      <c r="N51" s="54">
        <v>800000</v>
      </c>
      <c r="O51" s="138" t="s">
        <v>165</v>
      </c>
      <c r="P51" s="99">
        <v>800000</v>
      </c>
      <c r="Q51" s="99">
        <v>800000</v>
      </c>
      <c r="R51" s="122" t="s">
        <v>448</v>
      </c>
      <c r="S51" s="26">
        <v>800000</v>
      </c>
      <c r="T51" s="31">
        <v>800000</v>
      </c>
      <c r="U51" s="134" t="s">
        <v>458</v>
      </c>
    </row>
    <row r="52" spans="1:21" s="20" customFormat="1" ht="120" customHeight="1" x14ac:dyDescent="0.25">
      <c r="A52" s="151"/>
      <c r="B52" s="150"/>
      <c r="C52" s="150"/>
      <c r="D52" s="150">
        <v>4</v>
      </c>
      <c r="E52" s="156" t="s">
        <v>91</v>
      </c>
      <c r="F52" s="150">
        <v>4</v>
      </c>
      <c r="G52" s="150" t="s">
        <v>294</v>
      </c>
      <c r="H52" s="140" t="s">
        <v>330</v>
      </c>
      <c r="I52" s="136" t="s">
        <v>5</v>
      </c>
      <c r="J52" s="136">
        <v>53</v>
      </c>
      <c r="K52" s="84">
        <v>65</v>
      </c>
      <c r="L52" s="84">
        <v>0</v>
      </c>
      <c r="M52" s="136">
        <v>55</v>
      </c>
      <c r="N52" s="136">
        <v>55</v>
      </c>
      <c r="O52" s="138" t="s">
        <v>178</v>
      </c>
      <c r="P52" s="93">
        <v>57</v>
      </c>
      <c r="Q52" s="93">
        <v>57</v>
      </c>
      <c r="R52" s="122" t="s">
        <v>449</v>
      </c>
      <c r="S52" s="18">
        <v>62</v>
      </c>
      <c r="T52" s="19">
        <v>65</v>
      </c>
      <c r="U52" s="134" t="s">
        <v>385</v>
      </c>
    </row>
    <row r="53" spans="1:21" s="20" customFormat="1" ht="120" customHeight="1" x14ac:dyDescent="0.25">
      <c r="A53" s="151"/>
      <c r="B53" s="150"/>
      <c r="C53" s="150"/>
      <c r="D53" s="150"/>
      <c r="E53" s="156"/>
      <c r="F53" s="150"/>
      <c r="G53" s="150"/>
      <c r="H53" s="140" t="s">
        <v>331</v>
      </c>
      <c r="I53" s="136" t="s">
        <v>5</v>
      </c>
      <c r="J53" s="136">
        <v>61</v>
      </c>
      <c r="K53" s="84">
        <v>73</v>
      </c>
      <c r="L53" s="84">
        <v>0</v>
      </c>
      <c r="M53" s="136">
        <v>67</v>
      </c>
      <c r="N53" s="136">
        <v>67</v>
      </c>
      <c r="O53" s="138" t="s">
        <v>179</v>
      </c>
      <c r="P53" s="93">
        <v>68</v>
      </c>
      <c r="Q53" s="93">
        <v>68</v>
      </c>
      <c r="R53" s="122" t="s">
        <v>450</v>
      </c>
      <c r="S53" s="18">
        <v>71</v>
      </c>
      <c r="T53" s="19">
        <v>73</v>
      </c>
      <c r="U53" s="134" t="s">
        <v>385</v>
      </c>
    </row>
    <row r="54" spans="1:21" s="20" customFormat="1" ht="120" customHeight="1" x14ac:dyDescent="0.25">
      <c r="A54" s="151"/>
      <c r="B54" s="150"/>
      <c r="C54" s="150"/>
      <c r="D54" s="136">
        <v>5</v>
      </c>
      <c r="E54" s="140" t="s">
        <v>332</v>
      </c>
      <c r="F54" s="136">
        <v>5</v>
      </c>
      <c r="G54" s="136" t="s">
        <v>316</v>
      </c>
      <c r="H54" s="140" t="s">
        <v>49</v>
      </c>
      <c r="I54" s="136" t="s">
        <v>142</v>
      </c>
      <c r="J54" s="136" t="s">
        <v>317</v>
      </c>
      <c r="K54" s="84">
        <v>48</v>
      </c>
      <c r="L54" s="84">
        <v>0</v>
      </c>
      <c r="M54" s="57">
        <v>12</v>
      </c>
      <c r="N54" s="57">
        <v>12</v>
      </c>
      <c r="O54" s="138" t="s">
        <v>228</v>
      </c>
      <c r="P54" s="101">
        <v>24</v>
      </c>
      <c r="Q54" s="101">
        <v>24</v>
      </c>
      <c r="R54" s="122" t="s">
        <v>402</v>
      </c>
      <c r="S54" s="34">
        <v>36</v>
      </c>
      <c r="T54" s="35">
        <v>48</v>
      </c>
      <c r="U54" s="134" t="s">
        <v>458</v>
      </c>
    </row>
    <row r="55" spans="1:21" s="20" customFormat="1" ht="120" customHeight="1" x14ac:dyDescent="0.25">
      <c r="A55" s="151">
        <v>7</v>
      </c>
      <c r="B55" s="150" t="s">
        <v>333</v>
      </c>
      <c r="C55" s="150" t="s">
        <v>334</v>
      </c>
      <c r="D55" s="150">
        <v>1</v>
      </c>
      <c r="E55" s="156" t="s">
        <v>335</v>
      </c>
      <c r="F55" s="150">
        <v>1</v>
      </c>
      <c r="G55" s="150" t="s">
        <v>336</v>
      </c>
      <c r="H55" s="140" t="s">
        <v>337</v>
      </c>
      <c r="I55" s="136" t="s">
        <v>148</v>
      </c>
      <c r="J55" s="54">
        <v>2050</v>
      </c>
      <c r="K55" s="85">
        <v>12294</v>
      </c>
      <c r="L55" s="85">
        <v>0</v>
      </c>
      <c r="M55" s="54">
        <v>4350</v>
      </c>
      <c r="N55" s="54">
        <v>4350</v>
      </c>
      <c r="O55" s="138" t="s">
        <v>204</v>
      </c>
      <c r="P55" s="99">
        <v>6870</v>
      </c>
      <c r="Q55" s="99">
        <v>6870</v>
      </c>
      <c r="R55" s="122" t="s">
        <v>394</v>
      </c>
      <c r="S55" s="26">
        <v>9516</v>
      </c>
      <c r="T55" s="31">
        <v>12294</v>
      </c>
      <c r="U55" s="134" t="s">
        <v>385</v>
      </c>
    </row>
    <row r="56" spans="1:21" s="20" customFormat="1" ht="120" customHeight="1" x14ac:dyDescent="0.25">
      <c r="A56" s="151"/>
      <c r="B56" s="150"/>
      <c r="C56" s="150"/>
      <c r="D56" s="150"/>
      <c r="E56" s="156"/>
      <c r="F56" s="150"/>
      <c r="G56" s="150"/>
      <c r="H56" s="140" t="s">
        <v>339</v>
      </c>
      <c r="I56" s="136" t="s">
        <v>148</v>
      </c>
      <c r="J56" s="54" t="s">
        <v>260</v>
      </c>
      <c r="K56" s="83">
        <v>0.2</v>
      </c>
      <c r="L56" s="83" t="s">
        <v>259</v>
      </c>
      <c r="M56" s="52">
        <v>0.2</v>
      </c>
      <c r="N56" s="52">
        <v>0.2</v>
      </c>
      <c r="O56" s="138" t="s">
        <v>161</v>
      </c>
      <c r="P56" s="94">
        <v>0.02</v>
      </c>
      <c r="Q56" s="94">
        <v>0.02</v>
      </c>
      <c r="R56" s="123" t="s">
        <v>395</v>
      </c>
      <c r="S56" s="22">
        <v>0.2</v>
      </c>
      <c r="T56" s="23">
        <v>0.2</v>
      </c>
      <c r="U56" s="134" t="s">
        <v>458</v>
      </c>
    </row>
    <row r="57" spans="1:21" s="20" customFormat="1" ht="120" customHeight="1" x14ac:dyDescent="0.25">
      <c r="A57" s="151"/>
      <c r="B57" s="150"/>
      <c r="C57" s="150"/>
      <c r="D57" s="150"/>
      <c r="E57" s="156"/>
      <c r="F57" s="150"/>
      <c r="G57" s="150"/>
      <c r="H57" s="140" t="s">
        <v>52</v>
      </c>
      <c r="I57" s="136" t="s">
        <v>149</v>
      </c>
      <c r="J57" s="136">
        <v>871</v>
      </c>
      <c r="K57" s="85">
        <v>5500</v>
      </c>
      <c r="L57" s="85">
        <v>-270</v>
      </c>
      <c r="M57" s="54">
        <v>1945</v>
      </c>
      <c r="N57" s="54">
        <v>1801</v>
      </c>
      <c r="O57" s="138" t="s">
        <v>222</v>
      </c>
      <c r="P57" s="99">
        <v>3073</v>
      </c>
      <c r="Q57" s="99">
        <v>2947</v>
      </c>
      <c r="R57" s="122" t="s">
        <v>410</v>
      </c>
      <c r="S57" s="26">
        <v>4257</v>
      </c>
      <c r="T57" s="31">
        <v>5500</v>
      </c>
      <c r="U57" s="134" t="s">
        <v>385</v>
      </c>
    </row>
    <row r="58" spans="1:21" s="20" customFormat="1" ht="120" customHeight="1" x14ac:dyDescent="0.25">
      <c r="A58" s="151"/>
      <c r="B58" s="150"/>
      <c r="C58" s="150"/>
      <c r="D58" s="150"/>
      <c r="E58" s="156"/>
      <c r="F58" s="150"/>
      <c r="G58" s="150"/>
      <c r="H58" s="140" t="s">
        <v>342</v>
      </c>
      <c r="I58" s="136" t="s">
        <v>149</v>
      </c>
      <c r="J58" s="136" t="s">
        <v>279</v>
      </c>
      <c r="K58" s="82">
        <v>100</v>
      </c>
      <c r="L58" s="85">
        <v>-10</v>
      </c>
      <c r="M58" s="51">
        <v>100</v>
      </c>
      <c r="N58" s="51">
        <v>102</v>
      </c>
      <c r="O58" s="138" t="s">
        <v>223</v>
      </c>
      <c r="P58" s="82">
        <v>100</v>
      </c>
      <c r="Q58" s="82">
        <v>88</v>
      </c>
      <c r="R58" s="118" t="s">
        <v>409</v>
      </c>
      <c r="S58" s="51">
        <v>100</v>
      </c>
      <c r="T58" s="65">
        <v>100</v>
      </c>
      <c r="U58" s="134" t="s">
        <v>458</v>
      </c>
    </row>
    <row r="59" spans="1:21" s="20" customFormat="1" ht="120" customHeight="1" x14ac:dyDescent="0.25">
      <c r="A59" s="151"/>
      <c r="B59" s="150"/>
      <c r="C59" s="150"/>
      <c r="D59" s="150">
        <v>2</v>
      </c>
      <c r="E59" s="156" t="s">
        <v>53</v>
      </c>
      <c r="F59" s="150">
        <v>2</v>
      </c>
      <c r="G59" s="150" t="s">
        <v>281</v>
      </c>
      <c r="H59" s="140" t="s">
        <v>54</v>
      </c>
      <c r="I59" s="136" t="s">
        <v>5</v>
      </c>
      <c r="J59" s="136" t="s">
        <v>259</v>
      </c>
      <c r="K59" s="84">
        <v>1</v>
      </c>
      <c r="L59" s="84">
        <v>0</v>
      </c>
      <c r="M59" s="136">
        <v>1</v>
      </c>
      <c r="N59" s="136">
        <v>1</v>
      </c>
      <c r="O59" s="138" t="s">
        <v>167</v>
      </c>
      <c r="P59" s="93" t="s">
        <v>260</v>
      </c>
      <c r="Q59" s="93" t="s">
        <v>259</v>
      </c>
      <c r="R59" s="122" t="s">
        <v>451</v>
      </c>
      <c r="S59" s="18" t="s">
        <v>260</v>
      </c>
      <c r="T59" s="19" t="s">
        <v>260</v>
      </c>
      <c r="U59" s="134" t="s">
        <v>458</v>
      </c>
    </row>
    <row r="60" spans="1:21" s="20" customFormat="1" ht="120" customHeight="1" x14ac:dyDescent="0.25">
      <c r="A60" s="151"/>
      <c r="B60" s="150"/>
      <c r="C60" s="150"/>
      <c r="D60" s="150"/>
      <c r="E60" s="156"/>
      <c r="F60" s="150"/>
      <c r="G60" s="150"/>
      <c r="H60" s="140" t="s">
        <v>55</v>
      </c>
      <c r="I60" s="136" t="s">
        <v>5</v>
      </c>
      <c r="J60" s="136" t="s">
        <v>259</v>
      </c>
      <c r="K60" s="87">
        <v>4</v>
      </c>
      <c r="L60" s="87">
        <v>-1</v>
      </c>
      <c r="M60" s="58">
        <v>1</v>
      </c>
      <c r="N60" s="58">
        <v>1</v>
      </c>
      <c r="O60" s="138" t="s">
        <v>181</v>
      </c>
      <c r="P60" s="102">
        <v>2</v>
      </c>
      <c r="Q60" s="102">
        <v>1</v>
      </c>
      <c r="R60" s="122" t="s">
        <v>452</v>
      </c>
      <c r="S60" s="36">
        <v>3</v>
      </c>
      <c r="T60" s="37">
        <v>4</v>
      </c>
      <c r="U60" s="134" t="s">
        <v>458</v>
      </c>
    </row>
    <row r="61" spans="1:21" s="20" customFormat="1" ht="120" customHeight="1" x14ac:dyDescent="0.25">
      <c r="A61" s="151"/>
      <c r="B61" s="150"/>
      <c r="C61" s="150"/>
      <c r="D61" s="150"/>
      <c r="E61" s="156"/>
      <c r="F61" s="150"/>
      <c r="G61" s="150"/>
      <c r="H61" s="140" t="s">
        <v>344</v>
      </c>
      <c r="I61" s="136" t="s">
        <v>3</v>
      </c>
      <c r="J61" s="141" t="s">
        <v>260</v>
      </c>
      <c r="K61" s="88">
        <v>330</v>
      </c>
      <c r="L61" s="88">
        <v>0</v>
      </c>
      <c r="M61" s="58">
        <v>60</v>
      </c>
      <c r="N61" s="58">
        <v>60</v>
      </c>
      <c r="O61" s="138" t="s">
        <v>205</v>
      </c>
      <c r="P61" s="102">
        <v>60</v>
      </c>
      <c r="Q61" s="102">
        <v>60</v>
      </c>
      <c r="R61" s="122" t="s">
        <v>398</v>
      </c>
      <c r="S61" s="36">
        <v>180</v>
      </c>
      <c r="T61" s="37">
        <v>330</v>
      </c>
      <c r="U61" s="134" t="s">
        <v>458</v>
      </c>
    </row>
    <row r="62" spans="1:21" s="20" customFormat="1" ht="120" customHeight="1" x14ac:dyDescent="0.25">
      <c r="A62" s="151"/>
      <c r="B62" s="150"/>
      <c r="C62" s="150"/>
      <c r="D62" s="150"/>
      <c r="E62" s="156"/>
      <c r="F62" s="150"/>
      <c r="G62" s="150"/>
      <c r="H62" s="59" t="s">
        <v>384</v>
      </c>
      <c r="I62" s="136" t="s">
        <v>3</v>
      </c>
      <c r="J62" s="136" t="s">
        <v>260</v>
      </c>
      <c r="K62" s="87">
        <v>1200</v>
      </c>
      <c r="L62" s="87">
        <v>549</v>
      </c>
      <c r="M62" s="58">
        <v>50</v>
      </c>
      <c r="N62" s="58">
        <v>373</v>
      </c>
      <c r="O62" s="138" t="s">
        <v>235</v>
      </c>
      <c r="P62" s="102">
        <v>650</v>
      </c>
      <c r="Q62" s="102">
        <v>876</v>
      </c>
      <c r="R62" s="122" t="s">
        <v>399</v>
      </c>
      <c r="S62" s="36">
        <v>950</v>
      </c>
      <c r="T62" s="37">
        <v>1200</v>
      </c>
      <c r="U62" s="134" t="s">
        <v>458</v>
      </c>
    </row>
    <row r="63" spans="1:21" s="20" customFormat="1" ht="120" customHeight="1" x14ac:dyDescent="0.25">
      <c r="A63" s="151"/>
      <c r="B63" s="150"/>
      <c r="C63" s="150"/>
      <c r="D63" s="150">
        <v>3</v>
      </c>
      <c r="E63" s="156" t="s">
        <v>346</v>
      </c>
      <c r="F63" s="150">
        <v>3</v>
      </c>
      <c r="G63" s="150" t="s">
        <v>347</v>
      </c>
      <c r="H63" s="140" t="s">
        <v>348</v>
      </c>
      <c r="I63" s="136" t="s">
        <v>133</v>
      </c>
      <c r="J63" s="136" t="s">
        <v>259</v>
      </c>
      <c r="K63" s="84">
        <v>600</v>
      </c>
      <c r="L63" s="84">
        <v>-2</v>
      </c>
      <c r="M63" s="136">
        <v>150</v>
      </c>
      <c r="N63" s="136">
        <v>150</v>
      </c>
      <c r="O63" s="138" t="s">
        <v>187</v>
      </c>
      <c r="P63" s="93">
        <v>150</v>
      </c>
      <c r="Q63" s="93">
        <v>148</v>
      </c>
      <c r="R63" s="122" t="s">
        <v>453</v>
      </c>
      <c r="S63" s="18">
        <v>150</v>
      </c>
      <c r="T63" s="19">
        <v>150</v>
      </c>
      <c r="U63" s="134" t="s">
        <v>385</v>
      </c>
    </row>
    <row r="64" spans="1:21" s="20" customFormat="1" ht="120" customHeight="1" x14ac:dyDescent="0.25">
      <c r="A64" s="151"/>
      <c r="B64" s="150"/>
      <c r="C64" s="150"/>
      <c r="D64" s="150"/>
      <c r="E64" s="156"/>
      <c r="F64" s="150"/>
      <c r="G64" s="150"/>
      <c r="H64" s="140" t="s">
        <v>349</v>
      </c>
      <c r="I64" s="136" t="s">
        <v>142</v>
      </c>
      <c r="J64" s="136" t="s">
        <v>259</v>
      </c>
      <c r="K64" s="84">
        <v>32</v>
      </c>
      <c r="L64" s="84">
        <v>0</v>
      </c>
      <c r="M64" s="136">
        <v>8</v>
      </c>
      <c r="N64" s="136">
        <v>8</v>
      </c>
      <c r="O64" s="138" t="s">
        <v>229</v>
      </c>
      <c r="P64" s="93">
        <v>9</v>
      </c>
      <c r="Q64" s="93">
        <v>9</v>
      </c>
      <c r="R64" s="122" t="s">
        <v>401</v>
      </c>
      <c r="S64" s="18">
        <v>9</v>
      </c>
      <c r="T64" s="19">
        <v>6</v>
      </c>
      <c r="U64" s="134" t="s">
        <v>385</v>
      </c>
    </row>
    <row r="65" spans="1:21" s="20" customFormat="1" ht="120" customHeight="1" x14ac:dyDescent="0.25">
      <c r="A65" s="151">
        <v>8</v>
      </c>
      <c r="B65" s="150" t="s">
        <v>350</v>
      </c>
      <c r="C65" s="154" t="s">
        <v>351</v>
      </c>
      <c r="D65" s="150">
        <v>1</v>
      </c>
      <c r="E65" s="156" t="s">
        <v>58</v>
      </c>
      <c r="F65" s="150">
        <v>1</v>
      </c>
      <c r="G65" s="150" t="s">
        <v>352</v>
      </c>
      <c r="H65" s="140" t="s">
        <v>59</v>
      </c>
      <c r="I65" s="136" t="s">
        <v>157</v>
      </c>
      <c r="J65" s="60">
        <v>0.90600000000000003</v>
      </c>
      <c r="K65" s="89">
        <v>0.91500000000000004</v>
      </c>
      <c r="L65" s="89" t="s">
        <v>259</v>
      </c>
      <c r="M65" s="61">
        <v>0.90800000000000003</v>
      </c>
      <c r="N65" s="61">
        <v>0.96</v>
      </c>
      <c r="O65" s="138" t="s">
        <v>182</v>
      </c>
      <c r="P65" s="103">
        <v>0.91</v>
      </c>
      <c r="Q65" s="103">
        <v>0.95799999999999996</v>
      </c>
      <c r="R65" s="122" t="s">
        <v>407</v>
      </c>
      <c r="S65" s="38">
        <v>0.91300000000000003</v>
      </c>
      <c r="T65" s="39">
        <v>0.91500000000000004</v>
      </c>
      <c r="U65" s="134" t="s">
        <v>458</v>
      </c>
    </row>
    <row r="66" spans="1:21" s="20" customFormat="1" ht="120" customHeight="1" x14ac:dyDescent="0.25">
      <c r="A66" s="151"/>
      <c r="B66" s="150"/>
      <c r="C66" s="154"/>
      <c r="D66" s="150"/>
      <c r="E66" s="156"/>
      <c r="F66" s="150"/>
      <c r="G66" s="150"/>
      <c r="H66" s="138" t="s">
        <v>354</v>
      </c>
      <c r="I66" s="136" t="s">
        <v>60</v>
      </c>
      <c r="J66" s="136" t="s">
        <v>279</v>
      </c>
      <c r="K66" s="81">
        <v>1</v>
      </c>
      <c r="L66" s="81" t="s">
        <v>259</v>
      </c>
      <c r="M66" s="49">
        <v>1</v>
      </c>
      <c r="N66" s="49">
        <v>1</v>
      </c>
      <c r="O66" s="138" t="s">
        <v>183</v>
      </c>
      <c r="P66" s="97">
        <v>1</v>
      </c>
      <c r="Q66" s="97">
        <v>1</v>
      </c>
      <c r="R66" s="122" t="s">
        <v>406</v>
      </c>
      <c r="S66" s="21">
        <v>1</v>
      </c>
      <c r="T66" s="29">
        <v>1</v>
      </c>
      <c r="U66" s="134" t="s">
        <v>458</v>
      </c>
    </row>
    <row r="67" spans="1:21" s="20" customFormat="1" ht="120" customHeight="1" x14ac:dyDescent="0.25">
      <c r="A67" s="151"/>
      <c r="B67" s="150"/>
      <c r="C67" s="154"/>
      <c r="D67" s="150"/>
      <c r="E67" s="156"/>
      <c r="F67" s="150"/>
      <c r="G67" s="150"/>
      <c r="H67" s="140" t="s">
        <v>61</v>
      </c>
      <c r="I67" s="136" t="s">
        <v>99</v>
      </c>
      <c r="J67" s="49">
        <v>0.1</v>
      </c>
      <c r="K67" s="81">
        <v>0.1</v>
      </c>
      <c r="L67" s="81" t="s">
        <v>259</v>
      </c>
      <c r="M67" s="49">
        <v>0.1</v>
      </c>
      <c r="N67" s="49">
        <v>0.09</v>
      </c>
      <c r="O67" s="138" t="s">
        <v>158</v>
      </c>
      <c r="P67" s="97">
        <v>0.1</v>
      </c>
      <c r="Q67" s="97">
        <v>0.67</v>
      </c>
      <c r="R67" s="122" t="s">
        <v>454</v>
      </c>
      <c r="S67" s="21">
        <v>0.1</v>
      </c>
      <c r="T67" s="29">
        <v>0.1</v>
      </c>
      <c r="U67" s="134" t="s">
        <v>458</v>
      </c>
    </row>
    <row r="68" spans="1:21" s="20" customFormat="1" ht="120" customHeight="1" x14ac:dyDescent="0.25">
      <c r="A68" s="151"/>
      <c r="B68" s="150"/>
      <c r="C68" s="154"/>
      <c r="D68" s="136">
        <v>2</v>
      </c>
      <c r="E68" s="140" t="s">
        <v>62</v>
      </c>
      <c r="F68" s="136">
        <v>2</v>
      </c>
      <c r="G68" s="136" t="s">
        <v>60</v>
      </c>
      <c r="H68" s="140" t="s">
        <v>355</v>
      </c>
      <c r="I68" s="136" t="s">
        <v>60</v>
      </c>
      <c r="J68" s="52" t="s">
        <v>259</v>
      </c>
      <c r="K68" s="81">
        <v>1</v>
      </c>
      <c r="L68" s="81" t="s">
        <v>259</v>
      </c>
      <c r="M68" s="49">
        <v>0.43</v>
      </c>
      <c r="N68" s="49">
        <v>0.43</v>
      </c>
      <c r="O68" s="138" t="s">
        <v>208</v>
      </c>
      <c r="P68" s="97">
        <v>0.6</v>
      </c>
      <c r="Q68" s="97">
        <v>0.83</v>
      </c>
      <c r="R68" s="122" t="s">
        <v>430</v>
      </c>
      <c r="S68" s="21">
        <v>0.8</v>
      </c>
      <c r="T68" s="29">
        <v>1</v>
      </c>
      <c r="U68" s="134" t="s">
        <v>458</v>
      </c>
    </row>
    <row r="69" spans="1:21" s="20" customFormat="1" ht="120" customHeight="1" x14ac:dyDescent="0.25">
      <c r="A69" s="151"/>
      <c r="B69" s="150"/>
      <c r="C69" s="154"/>
      <c r="D69" s="136">
        <v>3</v>
      </c>
      <c r="E69" s="140" t="s">
        <v>63</v>
      </c>
      <c r="F69" s="136">
        <v>3</v>
      </c>
      <c r="G69" s="136" t="s">
        <v>60</v>
      </c>
      <c r="H69" s="140" t="s">
        <v>64</v>
      </c>
      <c r="I69" s="136" t="s">
        <v>60</v>
      </c>
      <c r="J69" s="136" t="s">
        <v>317</v>
      </c>
      <c r="K69" s="81">
        <v>1</v>
      </c>
      <c r="L69" s="81" t="s">
        <v>259</v>
      </c>
      <c r="M69" s="49">
        <v>0.6</v>
      </c>
      <c r="N69" s="49">
        <v>0.6</v>
      </c>
      <c r="O69" s="138" t="s">
        <v>207</v>
      </c>
      <c r="P69" s="97">
        <v>0.75</v>
      </c>
      <c r="Q69" s="97">
        <v>0.85</v>
      </c>
      <c r="R69" s="122" t="s">
        <v>408</v>
      </c>
      <c r="S69" s="21">
        <v>0.9</v>
      </c>
      <c r="T69" s="29">
        <v>1</v>
      </c>
      <c r="U69" s="134" t="s">
        <v>458</v>
      </c>
    </row>
    <row r="70" spans="1:21" s="20" customFormat="1" ht="120" customHeight="1" x14ac:dyDescent="0.25">
      <c r="A70" s="151"/>
      <c r="B70" s="150"/>
      <c r="C70" s="154"/>
      <c r="D70" s="136">
        <v>4</v>
      </c>
      <c r="E70" s="140" t="s">
        <v>357</v>
      </c>
      <c r="F70" s="136">
        <v>4</v>
      </c>
      <c r="G70" s="136" t="s">
        <v>66</v>
      </c>
      <c r="H70" s="140" t="s">
        <v>67</v>
      </c>
      <c r="I70" s="136" t="s">
        <v>66</v>
      </c>
      <c r="J70" s="136" t="s">
        <v>279</v>
      </c>
      <c r="K70" s="81">
        <v>1</v>
      </c>
      <c r="L70" s="81" t="s">
        <v>259</v>
      </c>
      <c r="M70" s="49">
        <v>1</v>
      </c>
      <c r="N70" s="49">
        <v>0.99</v>
      </c>
      <c r="O70" s="138" t="s">
        <v>206</v>
      </c>
      <c r="P70" s="97">
        <v>1</v>
      </c>
      <c r="Q70" s="97">
        <v>1</v>
      </c>
      <c r="R70" s="122" t="s">
        <v>455</v>
      </c>
      <c r="S70" s="21">
        <v>1</v>
      </c>
      <c r="T70" s="29">
        <v>1</v>
      </c>
      <c r="U70" s="134" t="s">
        <v>458</v>
      </c>
    </row>
    <row r="71" spans="1:21" s="20" customFormat="1" ht="120" customHeight="1" x14ac:dyDescent="0.25">
      <c r="A71" s="151"/>
      <c r="B71" s="150"/>
      <c r="C71" s="154"/>
      <c r="D71" s="136">
        <v>5</v>
      </c>
      <c r="E71" s="140" t="s">
        <v>68</v>
      </c>
      <c r="F71" s="136">
        <v>5</v>
      </c>
      <c r="G71" s="136" t="s">
        <v>358</v>
      </c>
      <c r="H71" s="140" t="s">
        <v>359</v>
      </c>
      <c r="I71" s="138" t="s">
        <v>60</v>
      </c>
      <c r="J71" s="136" t="s">
        <v>259</v>
      </c>
      <c r="K71" s="90">
        <v>1</v>
      </c>
      <c r="L71" s="90" t="s">
        <v>259</v>
      </c>
      <c r="M71" s="50">
        <v>1</v>
      </c>
      <c r="N71" s="50">
        <v>1</v>
      </c>
      <c r="O71" s="138" t="s">
        <v>209</v>
      </c>
      <c r="P71" s="90">
        <v>1</v>
      </c>
      <c r="Q71" s="90">
        <v>1</v>
      </c>
      <c r="R71" s="121" t="s">
        <v>431</v>
      </c>
      <c r="S71" s="50">
        <v>1</v>
      </c>
      <c r="T71" s="62">
        <v>1</v>
      </c>
      <c r="U71" s="134" t="s">
        <v>458</v>
      </c>
    </row>
    <row r="72" spans="1:21" s="20" customFormat="1" ht="120" customHeight="1" x14ac:dyDescent="0.25">
      <c r="A72" s="151"/>
      <c r="B72" s="150"/>
      <c r="C72" s="154"/>
      <c r="D72" s="150">
        <v>6</v>
      </c>
      <c r="E72" s="156" t="s">
        <v>69</v>
      </c>
      <c r="F72" s="150">
        <v>6</v>
      </c>
      <c r="G72" s="150" t="s">
        <v>361</v>
      </c>
      <c r="H72" s="140" t="s">
        <v>362</v>
      </c>
      <c r="I72" s="136" t="s">
        <v>155</v>
      </c>
      <c r="J72" s="136" t="s">
        <v>322</v>
      </c>
      <c r="K72" s="81">
        <v>0.9</v>
      </c>
      <c r="L72" s="81" t="s">
        <v>259</v>
      </c>
      <c r="M72" s="49">
        <v>0.9</v>
      </c>
      <c r="N72" s="49">
        <v>0.94</v>
      </c>
      <c r="O72" s="138" t="s">
        <v>216</v>
      </c>
      <c r="P72" s="97">
        <v>0.9</v>
      </c>
      <c r="Q72" s="97">
        <v>1</v>
      </c>
      <c r="R72" s="122" t="s">
        <v>411</v>
      </c>
      <c r="S72" s="21">
        <v>0.9</v>
      </c>
      <c r="T72" s="29">
        <v>0.9</v>
      </c>
      <c r="U72" s="134" t="s">
        <v>458</v>
      </c>
    </row>
    <row r="73" spans="1:21" s="20" customFormat="1" ht="120" customHeight="1" x14ac:dyDescent="0.25">
      <c r="A73" s="151"/>
      <c r="B73" s="150"/>
      <c r="C73" s="154"/>
      <c r="D73" s="150"/>
      <c r="E73" s="156"/>
      <c r="F73" s="150"/>
      <c r="G73" s="150"/>
      <c r="H73" s="140" t="s">
        <v>70</v>
      </c>
      <c r="I73" s="136" t="s">
        <v>155</v>
      </c>
      <c r="J73" s="136" t="s">
        <v>260</v>
      </c>
      <c r="K73" s="81">
        <v>0.8</v>
      </c>
      <c r="L73" s="81" t="s">
        <v>259</v>
      </c>
      <c r="M73" s="52">
        <v>0.8</v>
      </c>
      <c r="N73" s="52">
        <v>0.94</v>
      </c>
      <c r="O73" s="138" t="s">
        <v>217</v>
      </c>
      <c r="P73" s="94">
        <v>0.8</v>
      </c>
      <c r="Q73" s="94">
        <v>0.96</v>
      </c>
      <c r="R73" s="123" t="s">
        <v>412</v>
      </c>
      <c r="S73" s="22">
        <v>0.8</v>
      </c>
      <c r="T73" s="23">
        <v>0.8</v>
      </c>
      <c r="U73" s="134" t="s">
        <v>458</v>
      </c>
    </row>
    <row r="74" spans="1:21" s="20" customFormat="1" ht="120" customHeight="1" x14ac:dyDescent="0.25">
      <c r="A74" s="151"/>
      <c r="B74" s="150"/>
      <c r="C74" s="154"/>
      <c r="D74" s="136">
        <v>7</v>
      </c>
      <c r="E74" s="140" t="s">
        <v>363</v>
      </c>
      <c r="F74" s="136">
        <v>7</v>
      </c>
      <c r="G74" s="136" t="s">
        <v>364</v>
      </c>
      <c r="H74" s="140" t="s">
        <v>71</v>
      </c>
      <c r="I74" s="138" t="s">
        <v>153</v>
      </c>
      <c r="J74" s="49">
        <v>0.9</v>
      </c>
      <c r="K74" s="81">
        <v>0.96</v>
      </c>
      <c r="L74" s="81" t="s">
        <v>259</v>
      </c>
      <c r="M74" s="129">
        <v>0.91</v>
      </c>
      <c r="N74" s="129">
        <v>0.91</v>
      </c>
      <c r="O74" s="138" t="s">
        <v>101</v>
      </c>
      <c r="P74" s="130">
        <v>0.92</v>
      </c>
      <c r="Q74" s="130">
        <v>0.92</v>
      </c>
      <c r="R74" s="122" t="s">
        <v>378</v>
      </c>
      <c r="S74" s="131">
        <v>0.94</v>
      </c>
      <c r="T74" s="132">
        <v>0.96</v>
      </c>
      <c r="U74" s="134" t="s">
        <v>458</v>
      </c>
    </row>
    <row r="75" spans="1:21" s="20" customFormat="1" ht="120" customHeight="1" x14ac:dyDescent="0.25">
      <c r="A75" s="151"/>
      <c r="B75" s="150"/>
      <c r="C75" s="154"/>
      <c r="D75" s="136">
        <v>8</v>
      </c>
      <c r="E75" s="140" t="s">
        <v>72</v>
      </c>
      <c r="F75" s="136">
        <v>8</v>
      </c>
      <c r="G75" s="136" t="s">
        <v>366</v>
      </c>
      <c r="H75" s="140" t="s">
        <v>73</v>
      </c>
      <c r="I75" s="136" t="s">
        <v>154</v>
      </c>
      <c r="J75" s="136" t="s">
        <v>260</v>
      </c>
      <c r="K75" s="84">
        <v>7</v>
      </c>
      <c r="L75" s="84">
        <v>0</v>
      </c>
      <c r="M75" s="136">
        <v>2</v>
      </c>
      <c r="N75" s="136">
        <v>2</v>
      </c>
      <c r="O75" s="138" t="s">
        <v>218</v>
      </c>
      <c r="P75" s="93">
        <v>4</v>
      </c>
      <c r="Q75" s="93">
        <v>4</v>
      </c>
      <c r="R75" s="122" t="s">
        <v>456</v>
      </c>
      <c r="S75" s="18">
        <v>6</v>
      </c>
      <c r="T75" s="19">
        <v>7</v>
      </c>
      <c r="U75" s="134" t="s">
        <v>458</v>
      </c>
    </row>
    <row r="76" spans="1:21" s="20" customFormat="1" ht="120" customHeight="1" thickBot="1" x14ac:dyDescent="0.3">
      <c r="A76" s="152"/>
      <c r="B76" s="153"/>
      <c r="C76" s="155"/>
      <c r="D76" s="137">
        <v>9</v>
      </c>
      <c r="E76" s="63" t="s">
        <v>74</v>
      </c>
      <c r="F76" s="137">
        <v>9</v>
      </c>
      <c r="G76" s="137" t="s">
        <v>1</v>
      </c>
      <c r="H76" s="63" t="s">
        <v>75</v>
      </c>
      <c r="I76" s="137" t="s">
        <v>1</v>
      </c>
      <c r="J76" s="64">
        <v>0.75</v>
      </c>
      <c r="K76" s="91">
        <v>0.85</v>
      </c>
      <c r="L76" s="91" t="s">
        <v>259</v>
      </c>
      <c r="M76" s="71">
        <v>0.78</v>
      </c>
      <c r="N76" s="71">
        <v>0.89659999999999995</v>
      </c>
      <c r="O76" s="139" t="s">
        <v>211</v>
      </c>
      <c r="P76" s="104">
        <v>0.8</v>
      </c>
      <c r="Q76" s="104">
        <v>0.88</v>
      </c>
      <c r="R76" s="125" t="s">
        <v>400</v>
      </c>
      <c r="S76" s="40">
        <v>0.83</v>
      </c>
      <c r="T76" s="41">
        <v>0.85</v>
      </c>
      <c r="U76" s="134" t="s">
        <v>458</v>
      </c>
    </row>
    <row r="78" spans="1:21" x14ac:dyDescent="0.2">
      <c r="A78" s="128" t="s">
        <v>379</v>
      </c>
    </row>
  </sheetData>
  <mergeCells count="106">
    <mergeCell ref="A13:A21"/>
    <mergeCell ref="B13:B21"/>
    <mergeCell ref="C13:C21"/>
    <mergeCell ref="D13:D15"/>
    <mergeCell ref="E13:E15"/>
    <mergeCell ref="F13:F15"/>
    <mergeCell ref="G13:G15"/>
    <mergeCell ref="A1:E3"/>
    <mergeCell ref="F1:T3"/>
    <mergeCell ref="A5:A12"/>
    <mergeCell ref="B5:B12"/>
    <mergeCell ref="C5:C12"/>
    <mergeCell ref="D5:D7"/>
    <mergeCell ref="E5:E7"/>
    <mergeCell ref="F5:F7"/>
    <mergeCell ref="G5:G7"/>
    <mergeCell ref="D8:D11"/>
    <mergeCell ref="D16:D18"/>
    <mergeCell ref="E16:E18"/>
    <mergeCell ref="F16:F18"/>
    <mergeCell ref="G16:G18"/>
    <mergeCell ref="D19:D20"/>
    <mergeCell ref="E19:E20"/>
    <mergeCell ref="F19:F20"/>
    <mergeCell ref="E8:E11"/>
    <mergeCell ref="F8:F11"/>
    <mergeCell ref="G8:G11"/>
    <mergeCell ref="A37:A39"/>
    <mergeCell ref="B37:B39"/>
    <mergeCell ref="C37:C39"/>
    <mergeCell ref="D38:D39"/>
    <mergeCell ref="E38:E39"/>
    <mergeCell ref="F38:F39"/>
    <mergeCell ref="G22:G26"/>
    <mergeCell ref="D27:D32"/>
    <mergeCell ref="E27:E32"/>
    <mergeCell ref="F27:F32"/>
    <mergeCell ref="G27:G32"/>
    <mergeCell ref="D34:D36"/>
    <mergeCell ref="E34:E36"/>
    <mergeCell ref="F34:F36"/>
    <mergeCell ref="G34:G36"/>
    <mergeCell ref="A22:A36"/>
    <mergeCell ref="B22:B36"/>
    <mergeCell ref="C22:C36"/>
    <mergeCell ref="D22:D26"/>
    <mergeCell ref="E22:E26"/>
    <mergeCell ref="F22:F26"/>
    <mergeCell ref="G40:G42"/>
    <mergeCell ref="D43:D44"/>
    <mergeCell ref="E43:E44"/>
    <mergeCell ref="F43:F44"/>
    <mergeCell ref="G43:G44"/>
    <mergeCell ref="A45:A54"/>
    <mergeCell ref="B45:B54"/>
    <mergeCell ref="C45:C54"/>
    <mergeCell ref="D45:D46"/>
    <mergeCell ref="E45:E46"/>
    <mergeCell ref="A40:A44"/>
    <mergeCell ref="B40:B44"/>
    <mergeCell ref="C40:C44"/>
    <mergeCell ref="D40:D42"/>
    <mergeCell ref="E40:E42"/>
    <mergeCell ref="F40:F42"/>
    <mergeCell ref="G50:G51"/>
    <mergeCell ref="D52:D53"/>
    <mergeCell ref="E52:E53"/>
    <mergeCell ref="F52:F53"/>
    <mergeCell ref="G52:G53"/>
    <mergeCell ref="F45:F46"/>
    <mergeCell ref="G45:G46"/>
    <mergeCell ref="I45:I46"/>
    <mergeCell ref="D47:D49"/>
    <mergeCell ref="E47:E49"/>
    <mergeCell ref="F47:F49"/>
    <mergeCell ref="G47:G49"/>
    <mergeCell ref="I47:I48"/>
    <mergeCell ref="A55:A64"/>
    <mergeCell ref="B55:B64"/>
    <mergeCell ref="C55:C64"/>
    <mergeCell ref="D55:D58"/>
    <mergeCell ref="E55:E58"/>
    <mergeCell ref="F55:F58"/>
    <mergeCell ref="D50:D51"/>
    <mergeCell ref="E50:E51"/>
    <mergeCell ref="F50:F51"/>
    <mergeCell ref="G55:G58"/>
    <mergeCell ref="D59:D62"/>
    <mergeCell ref="E59:E62"/>
    <mergeCell ref="F59:F62"/>
    <mergeCell ref="G59:G62"/>
    <mergeCell ref="D63:D64"/>
    <mergeCell ref="E63:E64"/>
    <mergeCell ref="F63:F64"/>
    <mergeCell ref="G63:G64"/>
    <mergeCell ref="G65:G67"/>
    <mergeCell ref="D72:D73"/>
    <mergeCell ref="E72:E73"/>
    <mergeCell ref="F72:F73"/>
    <mergeCell ref="G72:G73"/>
    <mergeCell ref="A65:A76"/>
    <mergeCell ref="B65:B76"/>
    <mergeCell ref="C65:C76"/>
    <mergeCell ref="D65:D67"/>
    <mergeCell ref="E65:E67"/>
    <mergeCell ref="F65:F67"/>
  </mergeCells>
  <conditionalFormatting sqref="L5:L76">
    <cfRule type="cellIs" dxfId="0" priority="1" operator="lessThan">
      <formula>0</formula>
    </cfRule>
  </conditionalFormatting>
  <printOptions horizontalCentered="1"/>
  <pageMargins left="7.874015748031496E-2" right="7.874015748031496E-2" top="0.39370078740157483" bottom="0.19685039370078741" header="0" footer="3.937007874015748E-2"/>
  <pageSetup paperSize="5" scale="38" fitToHeight="0" orientation="landscape" r:id="rId1"/>
  <headerFooter>
    <oddFooter>&amp;R&amp;P</oddFooter>
  </headerFooter>
  <rowBreaks count="1" manualBreakCount="1">
    <brk id="3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H7EN5MXTHQNV-662-3040</_dlc_DocId>
    <_dlc_DocIdUrl xmlns="ae9388c0-b1e2-40ea-b6a8-c51c7913cbd2">
      <Url>https://www.mincultura.gov.co/prensa/noticias/_layouts/15/DocIdRedir.aspx?ID=H7EN5MXTHQNV-662-3040</Url>
      <Description>H7EN5MXTHQNV-662-3040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3BEF97-49B6-4944-860D-1D33FE5F24D1}"/>
</file>

<file path=customXml/itemProps2.xml><?xml version="1.0" encoding="utf-8"?>
<ds:datastoreItem xmlns:ds="http://schemas.openxmlformats.org/officeDocument/2006/customXml" ds:itemID="{125EDB62-306D-445E-A5D2-6EF7A420C614}"/>
</file>

<file path=customXml/itemProps3.xml><?xml version="1.0" encoding="utf-8"?>
<ds:datastoreItem xmlns:ds="http://schemas.openxmlformats.org/officeDocument/2006/customXml" ds:itemID="{1EAFFBBC-DB6C-486C-9680-8065AF45AF37}"/>
</file>

<file path=customXml/itemProps4.xml><?xml version="1.0" encoding="utf-8"?>
<ds:datastoreItem xmlns:ds="http://schemas.openxmlformats.org/officeDocument/2006/customXml" ds:itemID="{A8A2B0A4-BB74-426F-B44F-5F6399A6DA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PEI_2019</vt:lpstr>
      <vt:lpstr>Tbla</vt:lpstr>
      <vt:lpstr>Plan_Estrategico_Institucio_(0)</vt:lpstr>
      <vt:lpstr>PEI - 4to. Trimestre</vt:lpstr>
      <vt:lpstr>'PEI - 4to. Trimestre'!Área_de_impresión</vt:lpstr>
      <vt:lpstr>'Plan_Estrategico_Institucio_(0)'!Área_de_impresión</vt:lpstr>
      <vt:lpstr>'PEI - 4to. Trimestre'!Títulos_a_imprimir</vt:lpstr>
      <vt:lpstr>'Plan_Estrategico_Institucio_(0)'!Títulos_a_imprimir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Hernando Gracia Jimenez</dc:creator>
  <cp:lastModifiedBy>Carlos Alberto Morales Castro</cp:lastModifiedBy>
  <cp:lastPrinted>2020-10-27T17:22:42Z</cp:lastPrinted>
  <dcterms:created xsi:type="dcterms:W3CDTF">2019-10-09T19:55:58Z</dcterms:created>
  <dcterms:modified xsi:type="dcterms:W3CDTF">2021-02-17T14:25:18Z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30e205f2-9d97-4fa5-9ce4-702233621cde</vt:lpwstr>
  </property>
</Properties>
</file>