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camorales\Documents\Información Carlos Morales\2020\08. Las demas de OAP\70. Avance 3do. Trimestre PESEC\"/>
    </mc:Choice>
  </mc:AlternateContent>
  <xr:revisionPtr revIDLastSave="0" documentId="8_{E8DD4837-59CD-4F39-A01B-D941C2DA1206}" xr6:coauthVersionLast="45" xr6:coauthVersionMax="45" xr10:uidLastSave="{00000000-0000-0000-0000-000000000000}"/>
  <bookViews>
    <workbookView xWindow="-120" yWindow="-120" windowWidth="29040" windowHeight="15840" tabRatio="932" xr2:uid="{00000000-000D-0000-FFFF-FFFF00000000}"/>
  </bookViews>
  <sheets>
    <sheet name="Objetivo (1)" sheetId="1" r:id="rId1"/>
    <sheet name="Objetivo (2)" sheetId="2" r:id="rId2"/>
    <sheet name="Objetivo (3)" sheetId="3" r:id="rId3"/>
    <sheet name="Objetivo (4)" sheetId="10" r:id="rId4"/>
    <sheet name="Objetivo (5)" sheetId="11" r:id="rId5"/>
    <sheet name="Objetivo (6)" sheetId="13" r:id="rId6"/>
    <sheet name="Objetivo (7)" sheetId="14" r:id="rId7"/>
    <sheet name="Carga SIG 1er.T" sheetId="18" state="hidden" r:id="rId8"/>
    <sheet name="Carga SIG 2do.T" sheetId="17" state="hidden" r:id="rId9"/>
    <sheet name="Carga SIG 3er.T" sheetId="19" state="hidden" r:id="rId10"/>
  </sheets>
  <externalReferences>
    <externalReference r:id="rId11"/>
  </externalReferences>
  <definedNames>
    <definedName name="_xlnm._FilterDatabase" localSheetId="7" hidden="1">'Carga SIG 1er.T'!$E$1:$E$80</definedName>
    <definedName name="_xlnm._FilterDatabase" localSheetId="8" hidden="1">'Carga SIG 2do.T'!$A$1:$S$74</definedName>
    <definedName name="_xlnm._FilterDatabase" localSheetId="9" hidden="1">'Carga SIG 3er.T'!$A$1:$S$74</definedName>
    <definedName name="_xlnm._FilterDatabase" localSheetId="0" hidden="1">'Objetivo (1)'!$A$7:$C$23</definedName>
    <definedName name="_xlnm._FilterDatabase" localSheetId="1" hidden="1">'Objetivo (2)'!$A$7:$C$41</definedName>
    <definedName name="_xlnm._FilterDatabase" localSheetId="2" hidden="1">'Objetivo (3)'!$A$7:$C$94</definedName>
    <definedName name="_xlnm._FilterDatabase" localSheetId="3" hidden="1">'Objetivo (4)'!$A$7:$C$121</definedName>
    <definedName name="_xlnm._FilterDatabase" localSheetId="4" hidden="1">'Objetivo (5)'!$A$7:$C$35</definedName>
    <definedName name="_xlnm._FilterDatabase" localSheetId="5" hidden="1">'Objetivo (6)'!$A$7:$C$58</definedName>
    <definedName name="_xlnm._FilterDatabase" localSheetId="6" hidden="1">'Objetivo (7)'!$A$7:$C$27</definedName>
    <definedName name="_xlnm.Print_Area" localSheetId="7">'Carga SIG 1er.T'!$A$1:$E$80</definedName>
    <definedName name="_xlnm.Print_Area" localSheetId="8">'Carga SIG 2do.T'!$A$1:$E$80</definedName>
    <definedName name="_xlnm.Print_Area" localSheetId="9">'Carga SIG 3er.T'!$A$1:$E$80</definedName>
    <definedName name="MIPG_1" localSheetId="7">#REF!</definedName>
    <definedName name="MIPG_1" localSheetId="8">#REF!</definedName>
    <definedName name="MIPG_1" localSheetId="9">#REF!</definedName>
    <definedName name="MIPG_1">[1]Hoja1!$E$2:$E$18</definedName>
    <definedName name="OBES_0" localSheetId="7">#REF!</definedName>
    <definedName name="OBES_0" localSheetId="8">#REF!</definedName>
    <definedName name="OBES_0" localSheetId="9">#REF!</definedName>
    <definedName name="OBES_0">[1]Hoja1!$B$2:$B$9</definedName>
    <definedName name="OBES_1" localSheetId="7">#REF!</definedName>
    <definedName name="OBES_1" localSheetId="8">#REF!</definedName>
    <definedName name="OBES_1" localSheetId="9">#REF!</definedName>
    <definedName name="OBES_1">#REF!</definedName>
    <definedName name="OBES_2" localSheetId="7">#REF!</definedName>
    <definedName name="OBES_2" localSheetId="8">#REF!</definedName>
    <definedName name="OBES_2" localSheetId="9">#REF!</definedName>
    <definedName name="OBES_2">#REF!</definedName>
    <definedName name="OBES_3" localSheetId="7">#REF!</definedName>
    <definedName name="OBES_3" localSheetId="8">#REF!</definedName>
    <definedName name="OBES_3" localSheetId="9">#REF!</definedName>
    <definedName name="OBES_3">#REF!</definedName>
    <definedName name="OBES_4" localSheetId="7">#REF!</definedName>
    <definedName name="OBES_4" localSheetId="8">#REF!</definedName>
    <definedName name="OBES_4" localSheetId="9">#REF!</definedName>
    <definedName name="OBES_4">#REF!</definedName>
    <definedName name="OBES_5" localSheetId="7">#REF!</definedName>
    <definedName name="OBES_5" localSheetId="8">#REF!</definedName>
    <definedName name="OBES_5" localSheetId="9">#REF!</definedName>
    <definedName name="OBES_5">#REF!</definedName>
    <definedName name="OBES_6" localSheetId="7">#REF!</definedName>
    <definedName name="OBES_6" localSheetId="8">#REF!</definedName>
    <definedName name="OBES_6" localSheetId="9">#REF!</definedName>
    <definedName name="OBES_6">#REF!</definedName>
    <definedName name="OBES_7" localSheetId="7">#REF!</definedName>
    <definedName name="OBES_7" localSheetId="8">#REF!</definedName>
    <definedName name="OBES_7" localSheetId="9">#REF!</definedName>
    <definedName name="OBES_7">#REF!</definedName>
    <definedName name="OBES_8" localSheetId="7">#REF!</definedName>
    <definedName name="OBES_8" localSheetId="8">#REF!</definedName>
    <definedName name="OBES_8" localSheetId="9">#REF!</definedName>
    <definedName name="OBES_8">#REF!</definedName>
    <definedName name="TIPO_G" localSheetId="7">#REF!</definedName>
    <definedName name="TIPO_G" localSheetId="8">#REF!</definedName>
    <definedName name="TIPO_G" localSheetId="9">#REF!</definedName>
    <definedName name="TIPO_G">[1]Hoja1!$E$21:$E$24</definedName>
    <definedName name="_xlnm.Print_Titles" localSheetId="7">'Carga SIG 1er.T'!$1:$1</definedName>
    <definedName name="_xlnm.Print_Titles" localSheetId="8">'Carga SIG 2do.T'!$1:$1</definedName>
    <definedName name="_xlnm.Print_Titles" localSheetId="9">'Carga SIG 3er.T'!$1:$1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4" i="19" l="1"/>
  <c r="C86" i="19" l="1"/>
  <c r="C85" i="19"/>
  <c r="C84" i="19"/>
  <c r="C83" i="19"/>
  <c r="C82" i="19"/>
  <c r="C81" i="19"/>
  <c r="C80" i="19"/>
  <c r="C79" i="19"/>
  <c r="O74" i="19"/>
  <c r="N74" i="19"/>
  <c r="O73" i="19"/>
  <c r="N73" i="19"/>
  <c r="O72" i="19"/>
  <c r="N72" i="19"/>
  <c r="O71" i="19"/>
  <c r="N71" i="19"/>
  <c r="O70" i="19"/>
  <c r="N70" i="19"/>
  <c r="O69" i="19"/>
  <c r="N69" i="19"/>
  <c r="O68" i="19"/>
  <c r="N68" i="19"/>
  <c r="O67" i="19"/>
  <c r="N67" i="19"/>
  <c r="O66" i="19"/>
  <c r="N66" i="19"/>
  <c r="O65" i="19"/>
  <c r="N65" i="19"/>
  <c r="O64" i="19"/>
  <c r="N64" i="19"/>
  <c r="O63" i="19"/>
  <c r="N63" i="19"/>
  <c r="O62" i="19"/>
  <c r="N62" i="19"/>
  <c r="O61" i="19"/>
  <c r="N61" i="19"/>
  <c r="O60" i="19"/>
  <c r="N60" i="19"/>
  <c r="O59" i="19"/>
  <c r="N59" i="19"/>
  <c r="O58" i="19"/>
  <c r="N58" i="19"/>
  <c r="O57" i="19"/>
  <c r="N57" i="19"/>
  <c r="O56" i="19"/>
  <c r="N56" i="19"/>
  <c r="O55" i="19"/>
  <c r="N55" i="19"/>
  <c r="O54" i="19"/>
  <c r="N54" i="19"/>
  <c r="O53" i="19"/>
  <c r="N53" i="19"/>
  <c r="O52" i="19"/>
  <c r="N52" i="19"/>
  <c r="O51" i="19"/>
  <c r="N51" i="19"/>
  <c r="O50" i="19"/>
  <c r="N50" i="19"/>
  <c r="O49" i="19"/>
  <c r="N49" i="19"/>
  <c r="O48" i="19"/>
  <c r="N48" i="19"/>
  <c r="O47" i="19"/>
  <c r="N47" i="19"/>
  <c r="O46" i="19"/>
  <c r="N46" i="19"/>
  <c r="O45" i="19"/>
  <c r="N45" i="19"/>
  <c r="O44" i="19"/>
  <c r="N44" i="19"/>
  <c r="O43" i="19"/>
  <c r="N43" i="19"/>
  <c r="O42" i="19"/>
  <c r="N42" i="19"/>
  <c r="O41" i="19"/>
  <c r="N41" i="19"/>
  <c r="O40" i="19"/>
  <c r="N40" i="19"/>
  <c r="O39" i="19"/>
  <c r="N39" i="19"/>
  <c r="O38" i="19"/>
  <c r="N38" i="19"/>
  <c r="O37" i="19"/>
  <c r="L37" i="19"/>
  <c r="N37" i="19" s="1"/>
  <c r="O36" i="19"/>
  <c r="N36" i="19"/>
  <c r="O35" i="19"/>
  <c r="N35" i="19"/>
  <c r="O34" i="19"/>
  <c r="N34" i="19"/>
  <c r="O33" i="19"/>
  <c r="N33" i="19"/>
  <c r="O32" i="19"/>
  <c r="N32" i="19"/>
  <c r="O31" i="19"/>
  <c r="N31" i="19"/>
  <c r="O30" i="19"/>
  <c r="N30" i="19"/>
  <c r="O29" i="19"/>
  <c r="N29" i="19"/>
  <c r="O28" i="19"/>
  <c r="N28" i="19"/>
  <c r="O27" i="19"/>
  <c r="N27" i="19"/>
  <c r="O26" i="19"/>
  <c r="N26" i="19"/>
  <c r="O25" i="19"/>
  <c r="N25" i="19"/>
  <c r="O24" i="19"/>
  <c r="N24" i="19"/>
  <c r="O23" i="19"/>
  <c r="N23" i="19"/>
  <c r="O22" i="19"/>
  <c r="N22" i="19"/>
  <c r="O21" i="19"/>
  <c r="N21" i="19"/>
  <c r="O20" i="19"/>
  <c r="N20" i="19"/>
  <c r="O19" i="19"/>
  <c r="N19" i="19"/>
  <c r="O18" i="19"/>
  <c r="N18" i="19"/>
  <c r="O17" i="19"/>
  <c r="N17" i="19"/>
  <c r="O16" i="19"/>
  <c r="N16" i="19"/>
  <c r="O15" i="19"/>
  <c r="N15" i="19"/>
  <c r="O14" i="19"/>
  <c r="N14" i="19"/>
  <c r="O13" i="19"/>
  <c r="N13" i="19"/>
  <c r="O12" i="19"/>
  <c r="N12" i="19"/>
  <c r="O11" i="19"/>
  <c r="N11" i="19"/>
  <c r="O10" i="19"/>
  <c r="N10" i="19"/>
  <c r="O9" i="19"/>
  <c r="N9" i="19"/>
  <c r="O8" i="19"/>
  <c r="N8" i="19"/>
  <c r="O7" i="19"/>
  <c r="N7" i="19"/>
  <c r="O6" i="19"/>
  <c r="N6" i="19"/>
  <c r="O5" i="19"/>
  <c r="N5" i="19"/>
  <c r="O4" i="19"/>
  <c r="N4" i="19"/>
  <c r="O3" i="19"/>
  <c r="N3" i="19"/>
  <c r="O2" i="19"/>
  <c r="N2" i="19"/>
  <c r="C87" i="19" l="1"/>
  <c r="M11" i="11"/>
  <c r="I13" i="11" l="1"/>
  <c r="I37" i="3"/>
  <c r="K37" i="3"/>
  <c r="O74" i="18"/>
  <c r="N74" i="18"/>
  <c r="O73" i="18"/>
  <c r="N73" i="18"/>
  <c r="O72" i="18"/>
  <c r="N72" i="18"/>
  <c r="O71" i="18"/>
  <c r="N71" i="18"/>
  <c r="O70" i="18"/>
  <c r="N70" i="18"/>
  <c r="O69" i="18"/>
  <c r="N69" i="18"/>
  <c r="O68" i="18"/>
  <c r="N68" i="18"/>
  <c r="O67" i="18"/>
  <c r="N67" i="18"/>
  <c r="O66" i="18"/>
  <c r="N66" i="18"/>
  <c r="O65" i="18"/>
  <c r="L65" i="18"/>
  <c r="N65" i="18" s="1"/>
  <c r="O64" i="18"/>
  <c r="N64" i="18"/>
  <c r="O63" i="18"/>
  <c r="N63" i="18"/>
  <c r="O62" i="18"/>
  <c r="N62" i="18"/>
  <c r="O61" i="18"/>
  <c r="N61" i="18"/>
  <c r="O60" i="18"/>
  <c r="N60" i="18"/>
  <c r="O59" i="18"/>
  <c r="N59" i="18"/>
  <c r="O58" i="18"/>
  <c r="N58" i="18"/>
  <c r="O57" i="18"/>
  <c r="N57" i="18"/>
  <c r="O56" i="18"/>
  <c r="N56" i="18"/>
  <c r="O55" i="18"/>
  <c r="N55" i="18"/>
  <c r="O54" i="18"/>
  <c r="N54" i="18"/>
  <c r="O53" i="18"/>
  <c r="N53" i="18"/>
  <c r="O52" i="18"/>
  <c r="N52" i="18"/>
  <c r="O51" i="18"/>
  <c r="N51" i="18"/>
  <c r="O50" i="18"/>
  <c r="N50" i="18"/>
  <c r="O49" i="18"/>
  <c r="N49" i="18"/>
  <c r="O48" i="18"/>
  <c r="N48" i="18"/>
  <c r="O47" i="18"/>
  <c r="N47" i="18"/>
  <c r="O46" i="18"/>
  <c r="N46" i="18"/>
  <c r="O45" i="18"/>
  <c r="N45" i="18"/>
  <c r="O44" i="18"/>
  <c r="N44" i="18"/>
  <c r="O43" i="18"/>
  <c r="N43" i="18"/>
  <c r="O42" i="18"/>
  <c r="N42" i="18"/>
  <c r="O41" i="18"/>
  <c r="N41" i="18"/>
  <c r="O40" i="18"/>
  <c r="N40" i="18"/>
  <c r="O39" i="18"/>
  <c r="N39" i="18"/>
  <c r="O38" i="18"/>
  <c r="N38" i="18"/>
  <c r="O37" i="18"/>
  <c r="N37" i="18"/>
  <c r="L37" i="18"/>
  <c r="O36" i="18"/>
  <c r="N36" i="18"/>
  <c r="O35" i="18"/>
  <c r="N35" i="18"/>
  <c r="O34" i="18"/>
  <c r="N34" i="18"/>
  <c r="O33" i="18"/>
  <c r="N33" i="18"/>
  <c r="O32" i="18"/>
  <c r="L32" i="18"/>
  <c r="N32" i="18" s="1"/>
  <c r="O31" i="18"/>
  <c r="N31" i="18"/>
  <c r="O30" i="18"/>
  <c r="N30" i="18"/>
  <c r="O29" i="18"/>
  <c r="N29" i="18"/>
  <c r="O28" i="18"/>
  <c r="N28" i="18"/>
  <c r="O27" i="18"/>
  <c r="N27" i="18"/>
  <c r="O26" i="18"/>
  <c r="N26" i="18"/>
  <c r="O25" i="18"/>
  <c r="N25" i="18"/>
  <c r="O24" i="18"/>
  <c r="N24" i="18"/>
  <c r="O23" i="18"/>
  <c r="N23" i="18"/>
  <c r="O22" i="18"/>
  <c r="N22" i="18"/>
  <c r="O21" i="18"/>
  <c r="N21" i="18"/>
  <c r="O20" i="18"/>
  <c r="N20" i="18"/>
  <c r="O19" i="18"/>
  <c r="N19" i="18"/>
  <c r="O18" i="18"/>
  <c r="N18" i="18"/>
  <c r="O17" i="18"/>
  <c r="N17" i="18"/>
  <c r="O16" i="18"/>
  <c r="N16" i="18"/>
  <c r="O15" i="18"/>
  <c r="N15" i="18"/>
  <c r="O14" i="18"/>
  <c r="N14" i="18"/>
  <c r="O13" i="18"/>
  <c r="N13" i="18"/>
  <c r="O12" i="18"/>
  <c r="N12" i="18"/>
  <c r="O11" i="18"/>
  <c r="N11" i="18"/>
  <c r="O10" i="18"/>
  <c r="N10" i="18"/>
  <c r="O9" i="18"/>
  <c r="N9" i="18"/>
  <c r="O8" i="18"/>
  <c r="N8" i="18"/>
  <c r="O7" i="18"/>
  <c r="N7" i="18"/>
  <c r="O6" i="18"/>
  <c r="N6" i="18"/>
  <c r="O5" i="18"/>
  <c r="N5" i="18"/>
  <c r="O4" i="18"/>
  <c r="N4" i="18"/>
  <c r="O3" i="18"/>
  <c r="N3" i="18"/>
  <c r="O2" i="18"/>
  <c r="N2" i="18"/>
  <c r="B86" i="17" l="1"/>
  <c r="B85" i="17"/>
  <c r="B84" i="17"/>
  <c r="B83" i="17"/>
  <c r="B82" i="17"/>
  <c r="B81" i="17"/>
  <c r="B80" i="17"/>
  <c r="B79" i="17"/>
  <c r="O74" i="17"/>
  <c r="N74" i="17"/>
  <c r="O73" i="17"/>
  <c r="N73" i="17"/>
  <c r="O72" i="17"/>
  <c r="N72" i="17"/>
  <c r="O71" i="17"/>
  <c r="N71" i="17"/>
  <c r="O70" i="17"/>
  <c r="N70" i="17"/>
  <c r="O69" i="17"/>
  <c r="N69" i="17"/>
  <c r="O68" i="17"/>
  <c r="N68" i="17"/>
  <c r="O67" i="17"/>
  <c r="N67" i="17"/>
  <c r="O66" i="17"/>
  <c r="N66" i="17"/>
  <c r="O65" i="17"/>
  <c r="N65" i="17"/>
  <c r="O64" i="17"/>
  <c r="N64" i="17"/>
  <c r="O63" i="17"/>
  <c r="N63" i="17"/>
  <c r="O62" i="17"/>
  <c r="N62" i="17"/>
  <c r="O61" i="17"/>
  <c r="N61" i="17"/>
  <c r="O60" i="17"/>
  <c r="N60" i="17"/>
  <c r="O59" i="17"/>
  <c r="N59" i="17"/>
  <c r="O58" i="17"/>
  <c r="N58" i="17"/>
  <c r="O57" i="17"/>
  <c r="N57" i="17"/>
  <c r="O56" i="17"/>
  <c r="N56" i="17"/>
  <c r="O55" i="17"/>
  <c r="N55" i="17"/>
  <c r="O54" i="17"/>
  <c r="N54" i="17"/>
  <c r="O53" i="17"/>
  <c r="N53" i="17"/>
  <c r="O52" i="17"/>
  <c r="N52" i="17"/>
  <c r="O51" i="17"/>
  <c r="N51" i="17"/>
  <c r="O50" i="17"/>
  <c r="N50" i="17"/>
  <c r="O49" i="17"/>
  <c r="N49" i="17"/>
  <c r="O48" i="17"/>
  <c r="N48" i="17"/>
  <c r="O47" i="17"/>
  <c r="N47" i="17"/>
  <c r="O46" i="17"/>
  <c r="N46" i="17"/>
  <c r="O45" i="17"/>
  <c r="N45" i="17"/>
  <c r="O44" i="17"/>
  <c r="N44" i="17"/>
  <c r="O43" i="17"/>
  <c r="N43" i="17"/>
  <c r="O42" i="17"/>
  <c r="N42" i="17"/>
  <c r="O41" i="17"/>
  <c r="N41" i="17"/>
  <c r="O40" i="17"/>
  <c r="N40" i="17"/>
  <c r="O39" i="17"/>
  <c r="N39" i="17"/>
  <c r="O38" i="17"/>
  <c r="N38" i="17"/>
  <c r="O37" i="17"/>
  <c r="N37" i="17"/>
  <c r="O36" i="17"/>
  <c r="N36" i="17"/>
  <c r="O35" i="17"/>
  <c r="N35" i="17"/>
  <c r="O34" i="17"/>
  <c r="N34" i="17"/>
  <c r="O33" i="17"/>
  <c r="N33" i="17"/>
  <c r="O32" i="17"/>
  <c r="L32" i="17"/>
  <c r="N32" i="17" s="1"/>
  <c r="O31" i="17"/>
  <c r="N31" i="17"/>
  <c r="O30" i="17"/>
  <c r="N30" i="17"/>
  <c r="O29" i="17"/>
  <c r="N29" i="17"/>
  <c r="O28" i="17"/>
  <c r="N28" i="17"/>
  <c r="O27" i="17"/>
  <c r="N27" i="17"/>
  <c r="O26" i="17"/>
  <c r="N26" i="17"/>
  <c r="O25" i="17"/>
  <c r="N25" i="17"/>
  <c r="O24" i="17"/>
  <c r="N24" i="17"/>
  <c r="O23" i="17"/>
  <c r="N23" i="17"/>
  <c r="O22" i="17"/>
  <c r="N22" i="17"/>
  <c r="O21" i="17"/>
  <c r="N21" i="17"/>
  <c r="O20" i="17"/>
  <c r="N20" i="17"/>
  <c r="O19" i="17"/>
  <c r="N19" i="17"/>
  <c r="O18" i="17"/>
  <c r="N18" i="17"/>
  <c r="O17" i="17"/>
  <c r="N17" i="17"/>
  <c r="O16" i="17"/>
  <c r="N16" i="17"/>
  <c r="O15" i="17"/>
  <c r="N15" i="17"/>
  <c r="O14" i="17"/>
  <c r="N14" i="17"/>
  <c r="O13" i="17"/>
  <c r="N13" i="17"/>
  <c r="O12" i="17"/>
  <c r="N12" i="17"/>
  <c r="O11" i="17"/>
  <c r="N11" i="17"/>
  <c r="O10" i="17"/>
  <c r="N10" i="17"/>
  <c r="O9" i="17"/>
  <c r="N9" i="17"/>
  <c r="O8" i="17"/>
  <c r="N8" i="17"/>
  <c r="O7" i="17"/>
  <c r="N7" i="17"/>
  <c r="O6" i="17"/>
  <c r="N6" i="17"/>
  <c r="O5" i="17"/>
  <c r="N5" i="17"/>
  <c r="O4" i="17"/>
  <c r="N4" i="17"/>
  <c r="O3" i="17"/>
  <c r="N3" i="17"/>
  <c r="O2" i="17"/>
  <c r="N2" i="17"/>
  <c r="B87" i="17" l="1"/>
  <c r="R21" i="13"/>
  <c r="R23" i="2" l="1"/>
  <c r="Q23" i="2"/>
  <c r="R13" i="14"/>
  <c r="V31" i="13"/>
  <c r="U31" i="13"/>
  <c r="T31" i="13"/>
  <c r="Q31" i="13"/>
  <c r="V30" i="13"/>
  <c r="U30" i="13"/>
  <c r="T30" i="13"/>
  <c r="Q30" i="13"/>
  <c r="V29" i="13"/>
  <c r="U29" i="13"/>
  <c r="T29" i="13"/>
  <c r="Q29" i="13"/>
  <c r="V28" i="13"/>
  <c r="U28" i="13"/>
  <c r="T28" i="13"/>
  <c r="Q28" i="13"/>
  <c r="V27" i="13"/>
  <c r="U27" i="13"/>
  <c r="T27" i="13"/>
  <c r="Q27" i="13"/>
  <c r="V26" i="13"/>
  <c r="U26" i="13"/>
  <c r="T26" i="13"/>
  <c r="Q26" i="13"/>
  <c r="V25" i="13"/>
  <c r="U25" i="13"/>
  <c r="T25" i="13"/>
  <c r="Q25" i="13"/>
  <c r="V24" i="13"/>
  <c r="U24" i="13"/>
  <c r="T24" i="13"/>
  <c r="Q24" i="13"/>
  <c r="V23" i="13"/>
  <c r="U23" i="13"/>
  <c r="T23" i="13"/>
  <c r="Q23" i="13"/>
  <c r="V15" i="11"/>
  <c r="U15" i="11"/>
  <c r="T15" i="11"/>
  <c r="R15" i="11"/>
  <c r="Q15" i="11"/>
  <c r="V14" i="11"/>
  <c r="U14" i="11"/>
  <c r="T14" i="11"/>
  <c r="R14" i="11"/>
  <c r="Q14" i="11"/>
  <c r="V13" i="11"/>
  <c r="U13" i="11"/>
  <c r="T13" i="11"/>
  <c r="R13" i="11"/>
  <c r="Q13" i="11"/>
  <c r="V13" i="10"/>
  <c r="U13" i="10"/>
  <c r="T13" i="10"/>
  <c r="S13" i="10"/>
  <c r="Q13" i="10"/>
  <c r="V12" i="10"/>
  <c r="U12" i="10"/>
  <c r="T12" i="10"/>
  <c r="S12" i="10"/>
  <c r="Q12" i="10"/>
  <c r="V39" i="3"/>
  <c r="U39" i="3"/>
  <c r="T39" i="3"/>
  <c r="S39" i="3"/>
  <c r="Q39" i="3"/>
  <c r="V38" i="3"/>
  <c r="U38" i="3"/>
  <c r="T38" i="3"/>
  <c r="S38" i="3"/>
  <c r="Q38" i="3"/>
  <c r="V37" i="3"/>
  <c r="U37" i="3"/>
  <c r="T37" i="3"/>
  <c r="S37" i="3"/>
  <c r="Q37" i="3"/>
  <c r="V36" i="3"/>
  <c r="U36" i="3"/>
  <c r="T36" i="3"/>
  <c r="S36" i="3"/>
  <c r="Q36" i="3"/>
  <c r="V35" i="3"/>
  <c r="U35" i="3"/>
  <c r="T35" i="3"/>
  <c r="S35" i="3"/>
  <c r="Q35" i="3"/>
  <c r="V34" i="3"/>
  <c r="U34" i="3"/>
  <c r="T34" i="3"/>
  <c r="S34" i="3"/>
  <c r="Q34" i="3"/>
  <c r="V33" i="3"/>
  <c r="U33" i="3"/>
  <c r="T33" i="3"/>
  <c r="S33" i="3"/>
  <c r="Q33" i="3"/>
  <c r="V32" i="3"/>
  <c r="U32" i="3"/>
  <c r="T32" i="3"/>
  <c r="S32" i="3"/>
  <c r="Q32" i="3"/>
  <c r="V31" i="3"/>
  <c r="U31" i="3"/>
  <c r="T31" i="3"/>
  <c r="S31" i="3"/>
  <c r="Q31" i="3"/>
  <c r="V30" i="3"/>
  <c r="U30" i="3"/>
  <c r="T30" i="3"/>
  <c r="S30" i="3"/>
  <c r="Q30" i="3"/>
  <c r="V29" i="3"/>
  <c r="U29" i="3"/>
  <c r="T29" i="3"/>
  <c r="S29" i="3"/>
  <c r="Q29" i="3"/>
  <c r="V28" i="3"/>
  <c r="U28" i="3"/>
  <c r="T28" i="3"/>
  <c r="S28" i="3"/>
  <c r="Q28" i="3"/>
  <c r="V27" i="3"/>
  <c r="U27" i="3"/>
  <c r="T27" i="3"/>
  <c r="S27" i="3"/>
  <c r="Q27" i="3"/>
  <c r="V26" i="3"/>
  <c r="U26" i="3"/>
  <c r="T26" i="3"/>
  <c r="S26" i="3"/>
  <c r="Q26" i="3"/>
  <c r="V25" i="3"/>
  <c r="U25" i="3"/>
  <c r="T25" i="3"/>
  <c r="S25" i="3"/>
  <c r="Q25" i="3"/>
  <c r="V14" i="3"/>
  <c r="U14" i="3"/>
  <c r="T14" i="3"/>
  <c r="S14" i="3"/>
  <c r="V13" i="3"/>
  <c r="U13" i="3"/>
  <c r="T13" i="3"/>
  <c r="S13" i="3"/>
  <c r="V12" i="3"/>
  <c r="U12" i="3"/>
  <c r="T12" i="3"/>
  <c r="S12" i="3"/>
  <c r="V11" i="3"/>
  <c r="U11" i="3"/>
  <c r="T11" i="3"/>
  <c r="S11" i="3"/>
  <c r="V37" i="2"/>
  <c r="U37" i="2"/>
  <c r="T37" i="2"/>
  <c r="S37" i="2"/>
  <c r="V36" i="2"/>
  <c r="U36" i="2"/>
  <c r="T36" i="2"/>
  <c r="S36" i="2"/>
  <c r="V35" i="2"/>
  <c r="U35" i="2"/>
  <c r="T35" i="2"/>
  <c r="S35" i="2"/>
  <c r="V34" i="2"/>
  <c r="U34" i="2"/>
  <c r="T34" i="2"/>
  <c r="S34" i="2"/>
  <c r="V33" i="2"/>
  <c r="U33" i="2"/>
  <c r="T33" i="2"/>
  <c r="S33" i="2"/>
  <c r="R33" i="2"/>
  <c r="Q33" i="2"/>
  <c r="V24" i="2"/>
  <c r="U24" i="2"/>
  <c r="T24" i="2"/>
  <c r="S24" i="2"/>
  <c r="V25" i="2"/>
  <c r="U25" i="2"/>
  <c r="T25" i="2"/>
  <c r="S25" i="2"/>
  <c r="V21" i="1"/>
  <c r="U21" i="1"/>
  <c r="T21" i="1"/>
  <c r="Q21" i="1"/>
  <c r="V20" i="1"/>
  <c r="U20" i="1"/>
  <c r="T20" i="1"/>
  <c r="Q20" i="1"/>
  <c r="V19" i="1"/>
  <c r="U19" i="1"/>
  <c r="T19" i="1"/>
  <c r="Q19" i="1"/>
  <c r="V18" i="1"/>
  <c r="U18" i="1"/>
  <c r="T18" i="1"/>
  <c r="Q18" i="1"/>
  <c r="V16" i="1"/>
  <c r="U16" i="1"/>
  <c r="T16" i="1"/>
  <c r="Q16" i="1"/>
  <c r="R17" i="1"/>
  <c r="R17" i="14"/>
  <c r="Q17" i="14"/>
  <c r="R16" i="14"/>
  <c r="Q16" i="14"/>
  <c r="Q15" i="14"/>
  <c r="R14" i="14"/>
  <c r="Q14" i="14"/>
  <c r="Q13" i="14"/>
  <c r="R12" i="14"/>
  <c r="Q12" i="14"/>
  <c r="Q11" i="14"/>
  <c r="R10" i="14"/>
  <c r="Q10" i="14"/>
  <c r="R9" i="14"/>
  <c r="Q22" i="13"/>
  <c r="Q21" i="13"/>
  <c r="R19" i="13"/>
  <c r="Q19" i="13"/>
  <c r="R18" i="13"/>
  <c r="Q18" i="13"/>
  <c r="R17" i="13"/>
  <c r="Q17" i="13"/>
  <c r="R16" i="13"/>
  <c r="Q16" i="13"/>
  <c r="R15" i="13"/>
  <c r="Q15" i="13"/>
  <c r="Q14" i="13"/>
  <c r="Q13" i="13"/>
  <c r="Q12" i="13"/>
  <c r="R11" i="13"/>
  <c r="Q11" i="13"/>
  <c r="R10" i="13"/>
  <c r="Q10" i="13"/>
  <c r="R9" i="13"/>
  <c r="Q9" i="13"/>
  <c r="R12" i="11"/>
  <c r="Q12" i="11"/>
  <c r="Q11" i="11"/>
  <c r="R10" i="11"/>
  <c r="Q10" i="11"/>
  <c r="R9" i="11"/>
  <c r="Q9" i="11"/>
  <c r="R11" i="10"/>
  <c r="Q11" i="10"/>
  <c r="R10" i="10"/>
  <c r="Q10" i="10"/>
  <c r="R9" i="10"/>
  <c r="Q9" i="10"/>
  <c r="R24" i="3"/>
  <c r="Q24" i="3"/>
  <c r="R23" i="3"/>
  <c r="Q23" i="3"/>
  <c r="R22" i="3"/>
  <c r="Q22" i="3"/>
  <c r="R21" i="3"/>
  <c r="Q21" i="3"/>
  <c r="Q20" i="3"/>
  <c r="Q19" i="3"/>
  <c r="Q18" i="3"/>
  <c r="Q17" i="3"/>
  <c r="Q16" i="3"/>
  <c r="Q15" i="3"/>
  <c r="R10" i="3"/>
  <c r="Q10" i="3"/>
  <c r="Q9" i="3"/>
  <c r="R9" i="3"/>
  <c r="R32" i="2"/>
  <c r="Q32" i="2"/>
  <c r="R31" i="2"/>
  <c r="Q31" i="2"/>
  <c r="R30" i="2"/>
  <c r="Q30" i="2"/>
  <c r="R29" i="2"/>
  <c r="Q29" i="2"/>
  <c r="R28" i="2"/>
  <c r="Q28" i="2"/>
  <c r="R27" i="2"/>
  <c r="Q27" i="2"/>
  <c r="R26" i="2"/>
  <c r="Q26" i="2"/>
  <c r="R22" i="2"/>
  <c r="Q22" i="2"/>
  <c r="R21" i="2"/>
  <c r="Q21" i="2"/>
  <c r="R20" i="2"/>
  <c r="Q20" i="2"/>
  <c r="R19" i="2"/>
  <c r="Q19" i="2"/>
  <c r="Q18" i="2"/>
  <c r="R17" i="2"/>
  <c r="Q17" i="2"/>
  <c r="Q16" i="2"/>
  <c r="R15" i="2"/>
  <c r="Q15" i="2"/>
  <c r="R14" i="2"/>
  <c r="Q14" i="2"/>
  <c r="R13" i="2"/>
  <c r="Q13" i="2"/>
  <c r="R12" i="2"/>
  <c r="Q12" i="2"/>
  <c r="R11" i="2"/>
  <c r="Q11" i="2"/>
  <c r="R10" i="2"/>
  <c r="Q10" i="2"/>
  <c r="Q9" i="2"/>
  <c r="Q17" i="1"/>
  <c r="R15" i="1"/>
  <c r="Q15" i="1"/>
  <c r="R14" i="1"/>
  <c r="Q14" i="1"/>
  <c r="R13" i="1"/>
  <c r="Q13" i="1"/>
  <c r="R12" i="1"/>
  <c r="Q12" i="1"/>
  <c r="R11" i="1"/>
  <c r="Q11" i="1"/>
  <c r="R10" i="1"/>
  <c r="Q10" i="1"/>
  <c r="R9" i="1"/>
  <c r="Q9" i="1"/>
  <c r="R9" i="2"/>
</calcChain>
</file>

<file path=xl/sharedStrings.xml><?xml version="1.0" encoding="utf-8"?>
<sst xmlns="http://schemas.openxmlformats.org/spreadsheetml/2006/main" count="2508" uniqueCount="797">
  <si>
    <t>PLAN ESTRATÉGICO  
SECTOR CULTURA</t>
  </si>
  <si>
    <t>Página</t>
  </si>
  <si>
    <t>TIPO INDICADOR</t>
  </si>
  <si>
    <t xml:space="preserve">Código:  
Versión:                      
Fecha: </t>
  </si>
  <si>
    <t xml:space="preserve">Gestión </t>
  </si>
  <si>
    <t>OBJETIVO ESTRATEGICO</t>
  </si>
  <si>
    <t>No.</t>
  </si>
  <si>
    <t>LINEA PND</t>
  </si>
  <si>
    <t>OBJETIVO PND</t>
  </si>
  <si>
    <t xml:space="preserve">ESTRATÉGIA PND </t>
  </si>
  <si>
    <t>ESTRATEGIA</t>
  </si>
  <si>
    <t>RESPONSABLE</t>
  </si>
  <si>
    <t>INDICADOR</t>
  </si>
  <si>
    <t>UNIDAD DE MEDIDA</t>
  </si>
  <si>
    <t>META CUATRIENIO</t>
  </si>
  <si>
    <t>Observaciones</t>
  </si>
  <si>
    <t>A</t>
  </si>
  <si>
    <t>E1</t>
  </si>
  <si>
    <t xml:space="preserve">Elaboración de estudios que contribuyan al fortalecimiento de la política pública  relativa a la diversidad cultural </t>
  </si>
  <si>
    <t xml:space="preserve">Instituto Colombiano de Antropología e Historia </t>
  </si>
  <si>
    <t xml:space="preserve">Documentos de Investigación </t>
  </si>
  <si>
    <t>Unidad</t>
  </si>
  <si>
    <t>E2</t>
  </si>
  <si>
    <t xml:space="preserve">Participación en la formulación de  la Política Nacional de Investigación en materia patrimonial, antropológica, arqueológica e histórica, en articulación con las instancias correspondientes. </t>
  </si>
  <si>
    <t xml:space="preserve">
Instituto Colombiano de Antropología e Historia 
Ministerio de Cultura
</t>
  </si>
  <si>
    <t xml:space="preserve">Lineamientos generales de Ciencia y Tecnología </t>
  </si>
  <si>
    <t>Porcentaje</t>
  </si>
  <si>
    <t>Diseño, implementación y seguimiento a la política de Gestión Documental como eje transversal en la administración pública</t>
  </si>
  <si>
    <t>Archivo General de la Nación Jorge Palacios Preciado</t>
  </si>
  <si>
    <t>Documento técnico socializado</t>
  </si>
  <si>
    <t xml:space="preserve">Porcentaje </t>
  </si>
  <si>
    <t>Documentos técnicos Generados</t>
  </si>
  <si>
    <t xml:space="preserve">Unidad </t>
  </si>
  <si>
    <t xml:space="preserve">
Normas Internacionales adoptadas</t>
  </si>
  <si>
    <t xml:space="preserve">
Eventos de promoción realizados</t>
  </si>
  <si>
    <t xml:space="preserve">
1
</t>
  </si>
  <si>
    <t>Propuesta de actualización de norma</t>
  </si>
  <si>
    <t>Formulación, desarrollo y actualización del marco normativo del sector cultura</t>
  </si>
  <si>
    <t>Ministerio de Cultura</t>
  </si>
  <si>
    <t xml:space="preserve">Proyecto de modificación de la Ley de Cultura presentado al Congreso </t>
  </si>
  <si>
    <t>Proyecto de ley sobre el régimen legal del patrimonio</t>
  </si>
  <si>
    <t>Formulación e implementación de Políticas Públicas del ámbito cultural con enfoque poblacional y territorial</t>
  </si>
  <si>
    <t>Territorios con política de turismo cultural implementada</t>
  </si>
  <si>
    <t>Pilotos de PCI en contextos Urbanos PCIU implementados</t>
  </si>
  <si>
    <t>Por definir</t>
  </si>
  <si>
    <t xml:space="preserve">Plan Decenal de Lenguas Nativas concertado e implementado  </t>
  </si>
  <si>
    <t>Documentos de Políticas Públicas para el fortalecimiento de la Economia Naranja formulados</t>
  </si>
  <si>
    <t>B</t>
  </si>
  <si>
    <t>Formulación de los lineamientos para que las entidades territoriales actualicen sus planes de ordenamiento territorial incluyendo la protección del patrimonio arqueológico.</t>
  </si>
  <si>
    <t xml:space="preserve">Instituto Colombiano de Antropología e Historia 
Ministerio de Cultura
</t>
  </si>
  <si>
    <t>Documento Normativo dirigido a Entidades Territoriales</t>
  </si>
  <si>
    <t>Fortalecimiento de los programas de arqueología pública (PAP) para garantizar la adecuada gestión, conservación y divulgación del patrimonio arqueológico colombiano y realizar el seguimiento a su cumplimiento.</t>
  </si>
  <si>
    <t>Acto administrativo</t>
  </si>
  <si>
    <t xml:space="preserve">Manuales </t>
  </si>
  <si>
    <t>E4</t>
  </si>
  <si>
    <t>Posicionar la biblioteca especializada del ICANH en el Sistema Nacional de Bibliotecas</t>
  </si>
  <si>
    <t>Eventos estratégicos realizados</t>
  </si>
  <si>
    <t xml:space="preserve">Unidad   </t>
  </si>
  <si>
    <t xml:space="preserve">Articulación Interinstitucional para la ejecución de las actividades conmemorativas del Bicentenario de la Independencia de Colombia.
</t>
  </si>
  <si>
    <t>Instituto Caro y Cuervo - Carmen Millán</t>
  </si>
  <si>
    <t>Ruta libertadora digital diagramada a partir de los mapas digitales del Atlas Lingüístico y Etnográfico de Colombia - ALEC, publicada en página web del ICC</t>
  </si>
  <si>
    <t>Exposición museográfica "Una república de las artes. Música, arte y letras de 1819 a 1887" ejecutada</t>
  </si>
  <si>
    <t>Micrositio Madrugón Bicentenario creado y actualizado</t>
  </si>
  <si>
    <t>Desarrollo y fortalecimiento de la Red Nacional de Archivos y del Sistema de Información del Sistema Nacional de Archivos - SISNA</t>
  </si>
  <si>
    <t xml:space="preserve">Implementación de la Fase I de la Red Nacional de Archivos. </t>
  </si>
  <si>
    <t>Nuevas fuentes incorporadas
al SISNA</t>
  </si>
  <si>
    <t>Posicionamiento del ADN – Archivo Digital Nacional</t>
  </si>
  <si>
    <t>Informe de  la infraestructura Tecnológica del ADN adquirida, 2 documentos técnicos y lanzamiento oficial del proyecto</t>
  </si>
  <si>
    <t xml:space="preserve">Documento de estructura conceptual, técnica y tecnológica para la construcción del ADT - Archivo Digital Territorial </t>
  </si>
  <si>
    <t>Empoderamiento y articulación de los Grupos de valor del SNA y cabezas de sector para la adopción,  implementación y seguimiento de la política archivística</t>
  </si>
  <si>
    <t xml:space="preserve">CTAs capacitados
</t>
  </si>
  <si>
    <t xml:space="preserve">Horas de
Asistencia Técnica atendidas
en Jornadas Regionales
</t>
  </si>
  <si>
    <t xml:space="preserve">Horas </t>
  </si>
  <si>
    <t>Generación de proyectos archivísticos e ideas de negocios basados en competitividad, innovación y creatividad.</t>
  </si>
  <si>
    <t xml:space="preserve">Servicios archivísticos
nuevos y operando
</t>
  </si>
  <si>
    <t xml:space="preserve">
Fortalecimiento de la gestión cultural en los territorios</t>
  </si>
  <si>
    <t>Entidades territoriales asesoradas en la estrategia de Fomento a la Gestión Cultural</t>
  </si>
  <si>
    <t>Creadores y gestores culturales vinculados a los Beneficios Económicos Periódicos - BEPS</t>
  </si>
  <si>
    <t>Entidades territoriales que incluyen el componente cultural en sus planes de desarrollo</t>
  </si>
  <si>
    <t>Promoción de un entorno institucional para desarrollo y consolidación de la Economía Naranja.</t>
  </si>
  <si>
    <t xml:space="preserve">Agendas creativas regionles implementadas </t>
  </si>
  <si>
    <t>Áreas de Desarrollo Naranja (ADN) implementadas</t>
  </si>
  <si>
    <t>Creación y puesta en marcha de un Parque Arqueológico</t>
  </si>
  <si>
    <t>Un parque arqueológico</t>
  </si>
  <si>
    <t>porcentaje</t>
  </si>
  <si>
    <t>Hitos Metas
Año 1: Saneamiento de predios.
Año 2: Cercamiento y diseño de infraestruras - Construcción de infraestructuras.
Año 3: Administración y Plan de Manejo.
Año 4: Apertura al público</t>
  </si>
  <si>
    <t>Fortalecimiento del Programa Nacional de Concertación Cultural - PNCC y el Programa Nacional de Estimulos -  PNE.</t>
  </si>
  <si>
    <t xml:space="preserve">Instituto Colombiano de Antropólogia e História </t>
  </si>
  <si>
    <t>Estímulos a la investigación en áreas de patrimonio, arqueología, antropología e historia</t>
  </si>
  <si>
    <t>Proyectos artísticos y culturales apoyados a través del Programa Nacional de Concertación Cultural</t>
  </si>
  <si>
    <t xml:space="preserve">Proyectos apoyados por el PNCC priorizados con seguimiento </t>
  </si>
  <si>
    <t>Estímulos otorgados a proyectos artísticos y culturales</t>
  </si>
  <si>
    <t xml:space="preserve">Estímulos otorgados por el PNE, priorizados con seguimiento </t>
  </si>
  <si>
    <t xml:space="preserve">Obtención  de la  acreditación institucional como IES para la aplicación y resultados de mecanismos eficaces de autorregulación y de aseguramiento de la calidad
</t>
  </si>
  <si>
    <t xml:space="preserve">Instituto Caro y Cuervo </t>
  </si>
  <si>
    <t>Se obtiene una vez y se renueva cada 4 años</t>
  </si>
  <si>
    <t>Acreditación institucional de alta calidad obtenida</t>
  </si>
  <si>
    <t>Se obtiene una vez y se renueva cada x años</t>
  </si>
  <si>
    <t>Apliación de la oferta de programas de educación continuada a través de la modalidad virtual y semipresencial generando propuestas de diplomados y cursos al interior de las maestrías que permitan una apropiación del conocimiento y competencias lingüísticas, narrativas y editoriales</t>
  </si>
  <si>
    <t>Cupos ofrecidos a estudiantes en programas de educación continua del Instituto Caro y Cuervo</t>
  </si>
  <si>
    <t xml:space="preserve">
Digitalización de una selección de publicaciones editadas en la Imprenta Patriótica, a través del acceso abierto de clásicos de la colección bibliográfica que son puestos en línea como parte del fondo digital. 
</t>
  </si>
  <si>
    <t xml:space="preserve">Número de publicaciones virtualizadas </t>
  </si>
  <si>
    <t>títulos de Clásicos del ICC en acceso abierto y gratuito</t>
  </si>
  <si>
    <t>Fortalecimiento de la política de oficios mediante la ampliación de la oferta académica de talleres en la Imprenta Patriótica.</t>
  </si>
  <si>
    <t>Número de talleres ofertados</t>
  </si>
  <si>
    <t>Número</t>
  </si>
  <si>
    <t>Incentivo a la investigación en los fondos de naturaleza patrimonial del ICC para posibilitar la difusión y la visibilidad de los recursos bibliográficos existentes en las colecciones de las bibliotecas del Instituto ante el mundo entero</t>
  </si>
  <si>
    <t>Instituto Caro y Cuervo</t>
  </si>
  <si>
    <t>Becas de investigación para los fondos de naturaleza patrimonial  creadas</t>
  </si>
  <si>
    <t>Aplicación de herramientas tecnológicas para el acceso a los servicios de Asistencia Técnica Archivística</t>
  </si>
  <si>
    <t>Horas de
Asistencia Técnica atendidas
virtualmente</t>
  </si>
  <si>
    <t>Horas</t>
  </si>
  <si>
    <t xml:space="preserve">940 
</t>
  </si>
  <si>
    <t xml:space="preserve">Capacitación a los grupos de valor del Sistema Nacional de Archivos en la implementación de instrumentos y en la aplicación de la normatividad para el desarrollo de la funciones archivísticas </t>
  </si>
  <si>
    <t>Entidades atendidas en actividades de capacitación</t>
  </si>
  <si>
    <t xml:space="preserve">Unidades </t>
  </si>
  <si>
    <t>META 
Desarrollar actividades de capacitación en materia archivística, en modalidades presencial y virtual, dirigidas a 5.300 entidades que conforman los grupos de valor del SNA</t>
  </si>
  <si>
    <t>índice del resultado consolidado de la medición del instrumento archivístico inventario documental para las Gobernaciones y Distritos Especiales</t>
  </si>
  <si>
    <t>Incrementar el índice del resultado consolidado de la medición del instrumento archivístico inventario documental para las Gobernaciones y Distritos Especiales pasando del nivel de cumplimiento del 60% al 80%.
20 capacitaciones en zona limítrofe departamental.
Seguimiento a la replicación en mínimo 12 entidades territoriales</t>
  </si>
  <si>
    <t>Fortalecimiento  a los grupos de valor  del Sistema Nacional de Archivos en la implementación de instrumentos archivísticos a través de capacitación.</t>
  </si>
  <si>
    <t xml:space="preserve">Diplomados
implementados y operando
</t>
  </si>
  <si>
    <t>Promoción de hábitos de lectura en la población Colombiana con énfasis en la primera infancia, infancia, adolescencia y familias</t>
  </si>
  <si>
    <t>Promedio de libros leídos por la población colombiana entre 5 y 11 años (ECC)</t>
  </si>
  <si>
    <t>NA</t>
  </si>
  <si>
    <t>Promedio de libros leídos por la población colombiana, de 12 años o más que leyeron libros  (ECC)</t>
  </si>
  <si>
    <t>N.A</t>
  </si>
  <si>
    <t>Libros digitales dispuestos al público por la Biblioteca Nacional de Colombia</t>
  </si>
  <si>
    <t>Usuarios registrados en las plataformas Maguaré y MaguaRED</t>
  </si>
  <si>
    <t>Entidades territoriales con asesoría y acompañamiento técnico para el fortalecimiento de las redes y/o bibliotecas públicas  de su región.</t>
  </si>
  <si>
    <t>Formación para las artes, la cultura y la economía creativa,</t>
  </si>
  <si>
    <t>Personas beneficiadas por programas de formación artística y cultural</t>
  </si>
  <si>
    <t>Niños y jóvenes beneficiados por programas y procesos artísticos y culturales</t>
  </si>
  <si>
    <t>Municipios acompañados en el desarrollo de estrategias de circulación y formación de públicos, para el cine colombiano.</t>
  </si>
  <si>
    <t>Colectivos de comunicación fortalecidos en narrativas, creación y comunicación</t>
  </si>
  <si>
    <t>Impulso del consumo nacional de bienes y servicios artísticos y culturales</t>
  </si>
  <si>
    <t>Visitas de usuarios a los contenidos de la plataforma Retina Latina registradas</t>
  </si>
  <si>
    <t>Impulso de la difusión y el conocimiento de las expresiones artísticas y culturales</t>
  </si>
  <si>
    <t>Nuevos contenidos visuales, sonoros y convergentes de comunicación cultural creados</t>
  </si>
  <si>
    <t>Conciertos realizados para acercar al público a la experiencia de la música sinfónica.</t>
  </si>
  <si>
    <t>Funciones de obras artísticas y culturales realizadas en sala del Teatro Colón</t>
  </si>
  <si>
    <t xml:space="preserve">Obras artísticas creadas y exhibidas en los salones nacionales y regionales de artistas  </t>
  </si>
  <si>
    <t>Generar proyectos culturales  asociados al patrimonio arqueológico, etnográfico e histórico con entidades territoriales, nacionales y cooperación internacional.</t>
  </si>
  <si>
    <t>Instituto Colombiano de Antropología e Historia</t>
  </si>
  <si>
    <t>Número de proyectos formulados</t>
  </si>
  <si>
    <t>Cofinanciación de proyectos de protección y divulgación del patrimonio cultural con entidades públicas del orden nacional y entidades territoriales, a través de cooperación nacional e internacional,</t>
  </si>
  <si>
    <t>Número de proyectos cofinanciados</t>
  </si>
  <si>
    <t>Fortalecimiento de la cooperación internacional para la Gestión Institucional en recuperación y difusión de los archivos del País</t>
  </si>
  <si>
    <t xml:space="preserve">Proyectos de cooperación
implementados y operando
</t>
  </si>
  <si>
    <t>Promoción de la gestión de recursos para el desarrollo de los procesos artísticos y culturales</t>
  </si>
  <si>
    <t>Valor de los recursos técnicos y/o financieros gestionados a través de procesos de cooperación.</t>
  </si>
  <si>
    <t xml:space="preserve">Pesos </t>
  </si>
  <si>
    <t>Proyectos aprobados en el Sistema General de Regalías para el sector Cultura</t>
  </si>
  <si>
    <t>Generación de acciones para la constitución de un museo, laboratorio y centro de divulgación.</t>
  </si>
  <si>
    <t xml:space="preserve">Instituto Colombiano de Antropología e História </t>
  </si>
  <si>
    <t>Construcción del Museo Arqueológico Nacional</t>
  </si>
  <si>
    <t>Fortalecimiento y acompañamiento técnico para la consolidación de espacios de conservación e investigación de material arqueológico.</t>
  </si>
  <si>
    <t>Número de espacios de conservación acompañados</t>
  </si>
  <si>
    <t xml:space="preserve">Incorporación de las colecciones del ICC al software de Colecciones Colombianas para la sistematización y  control de los inventarios de las colecciones.  
</t>
  </si>
  <si>
    <t>Piezas Incorporadas  de patrimonio mueble  en el software</t>
  </si>
  <si>
    <t>Generación de un proyecto tipo que promueva la la construcción de edificios  de Archivos Generales en el territorio.</t>
  </si>
  <si>
    <t>Documento proyecto tipo
publicado</t>
  </si>
  <si>
    <t>Estructuración, construcción, adecuación y/o dotación de espacios para el desarrollo de las expresiones y manifestaciones culturales y artísticas propias de los territorios.</t>
  </si>
  <si>
    <t>Infraestructuras culturales construidas, adecuadas y dotadas.</t>
  </si>
  <si>
    <t>Unidades</t>
  </si>
  <si>
    <t>Diseño del museo de la diversidad étnica y cultural</t>
  </si>
  <si>
    <t>Espacios físicos adecuados y/o mantenidos para el desarrollo de las funciones museológicas</t>
  </si>
  <si>
    <t>E3</t>
  </si>
  <si>
    <t>Formular proyectos en términos de socialización, investigación y museografia para cada una de las Áreas Arqueológicas Protegidas y Parques Arqueológicos reconocidos y/o administradas por el ICANH</t>
  </si>
  <si>
    <t xml:space="preserve">
Instituto Colombiano de Antropólogia e História </t>
  </si>
  <si>
    <t xml:space="preserve">Proyectos Formulados </t>
  </si>
  <si>
    <t xml:space="preserve">Unidad  </t>
  </si>
  <si>
    <t xml:space="preserve">Generación de mecanismos para la recuperación y preservación del Patrimonio Cultural Sumergido </t>
  </si>
  <si>
    <t xml:space="preserve">Inventario de bienes por áreas geográficas </t>
  </si>
  <si>
    <t xml:space="preserve">Fortalecer la gestión del sello editorial en temas relacionados con el patrimonio, la antropología, la arqueología y la historia. </t>
  </si>
  <si>
    <t>Libros editados y publicados</t>
  </si>
  <si>
    <t>Generación de proyectos en las líneas de investigación de lenguas nativas y Lingüística del Corpus.</t>
  </si>
  <si>
    <t>Proyectos aprobados y ejecutados en cada línea.</t>
  </si>
  <si>
    <t xml:space="preserve">Aumentar la producción de libros que promueva el crecimiento de los índicadores de investigación en Colombia y la divulgación del patrimonio inmaterial de la nación. </t>
  </si>
  <si>
    <t>Número de libros publicados</t>
  </si>
  <si>
    <t>Salvaguarda del oficio de impresor, Imprenta Patriótica como laboratorio de creación y educación en artes gráficas para asegurar el reconocimiento, el respeto y la valorización del oficio</t>
  </si>
  <si>
    <t>Realizar un censo de tipografías en funcionamiento y maquinaria linotipo e intertipo, producto de proyectos de investigación</t>
  </si>
  <si>
    <t>Incremento y difusión del Acervo Documental que custodia el AGN</t>
  </si>
  <si>
    <t xml:space="preserve">TRD y TVD Evaluadas y Convalidadas </t>
  </si>
  <si>
    <t xml:space="preserve"> transferencias documentales recibidas </t>
  </si>
  <si>
    <t xml:space="preserve"> Intervención de folios para  conservación</t>
  </si>
  <si>
    <t xml:space="preserve">Nivel de conservación en total de 5.620.000 folios. (conservación preventiva 5.500.000 folios e Intervenir en conservación-restauración 120.000 folios).
</t>
  </si>
  <si>
    <t xml:space="preserve">Unidades de almacenamiento Descritas </t>
  </si>
  <si>
    <t>Descripción de 3.068 unidades de almacenamiento (Legajos, tomos, cajas, carpetas).</t>
  </si>
  <si>
    <t xml:space="preserve"> Digitalización y puesta en servicio en web de imágenes del acervo documental.</t>
  </si>
  <si>
    <t>Digitalización y puesta en servicio en web de 10.000.000  imágenes del acervo documental.</t>
  </si>
  <si>
    <t>Generación de un Plan de Gestión Documental Electrónica para ser aplicado por las entidades públicas en la producción y gestión de documentos nativos electrónicos y digitalizados</t>
  </si>
  <si>
    <t>Documento "Hoja de Ruta"  Socializado</t>
  </si>
  <si>
    <t>Hitos 
Año 1: Estructura de componentes y requisitos para la construcción de la hoja de ruta 
Año 2: Diagnostico del Estado actual del país en materia de gestión documental electrónica.
Adopción norma técnica ISO/IEC 29100:2011 Información technology — Security techniques — Privacy framework — Amendment 1: ClarificationsPropuesta  Borrador Hoja de ruta.
Año 3: Propuesta  Final Hoja de ruta.
Año 4: Socialización y difusión.</t>
  </si>
  <si>
    <t xml:space="preserve">Guías Técnicas Elaboradas y aprobadas </t>
  </si>
  <si>
    <t>Hitos Metas
Año 1: Guía 01 de Anonimización - Conceptos Generales  y estructura Metodológica.
Año 2: Guía 02 de Anonimización - Aspectos Técnicos 2018.
Año 3: Guía 03 de Anonimización - Aspectos Jurídicos   2018.
Año 4: Socialización y difusión</t>
  </si>
  <si>
    <t>Transmisión y conservación de los oficios de las artes y el patrimonio cultural para el desarrollo social de los territorios- Memoria en las manos</t>
  </si>
  <si>
    <t>Escuelas Taller de Colombia creadas</t>
  </si>
  <si>
    <t>Talleres Escuela creadas</t>
  </si>
  <si>
    <t xml:space="preserve">Numero </t>
  </si>
  <si>
    <t>Fortalecimiento de la función social del patrimonio cultural con enfoque de promoción de las identidades culturales desde los territorios - Memoria de los Territorios</t>
  </si>
  <si>
    <t>Elementos inscritos en las Listas Representativas de Patrimonio Cultural Inmaterial y de Bienes de Interés Cultural de la Nación.</t>
  </si>
  <si>
    <t>Regiones PDET con el programa de Expedición Sensorial Implementado.</t>
  </si>
  <si>
    <t>Vincular la conservación, protección,  recuperación y nuevas dinámicas  del patrimonio material (mueble e inmueble)  a los procesos productivos propios de los territorios - Memoria Construida</t>
  </si>
  <si>
    <t>Bienes de interés cultural del ámbito nacional intervenidos</t>
  </si>
  <si>
    <t>Fortalecimiento de espacios itinerantes y no convencionales, para extender la oferta de bienes y servicios culturales.</t>
  </si>
  <si>
    <t>Bibliotecas públicas de la RNBP que implementan el Programa de Bibliotecas Itinerantes.</t>
  </si>
  <si>
    <t>Exposiciones de colecciones itinerantes realizadas</t>
  </si>
  <si>
    <t>Reestructuración del ICANH garantizando presencia regional.</t>
  </si>
  <si>
    <t>Proyecto de decreto de restructuración del ICANH</t>
  </si>
  <si>
    <t xml:space="preserve">Hitos Metas
Año 1: Estudio tecnico de reestructuración.
Año 2: Viabilidad del tramite ante autoridades administrativas y financieras, decreto de reestructuración.
Año 3: Implementación de la restructuración.
Año 4: </t>
  </si>
  <si>
    <t>Fortalecimiento de las estrategias de transparencia, participación y servicio al ciudadano</t>
  </si>
  <si>
    <t>Aseguramiento y fortalecimiento del Modelo Integrado de Planeación y Gestión en el Sector de Cultura</t>
  </si>
  <si>
    <t>Nivel de implementación de las dimensiones del Modelo Integrado de Planeación y Gestión.</t>
  </si>
  <si>
    <t>Instituto Colombiano de Antropologia e Historia </t>
  </si>
  <si>
    <t>Estímulos de investigación en temas relacionados con el Bicentenario</t>
  </si>
  <si>
    <t>Programa de radio "lecturas del  diario de la independencia "</t>
  </si>
  <si>
    <t xml:space="preserve">Representaciones sobre las mujeres en la independencia de Colombia 1919 - 1930 </t>
  </si>
  <si>
    <t xml:space="preserve">Catedra AGN Fuentes documentales e investigación: Bicentenario </t>
  </si>
  <si>
    <t>El congreso de angostura y Bicentenario de la batalla de Boyacá</t>
  </si>
  <si>
    <t xml:space="preserve">Archivo General de la Nación Jorge Palacios Preciado
</t>
  </si>
  <si>
    <t>CUANTATIVO</t>
  </si>
  <si>
    <t>CUALITATIVO</t>
  </si>
  <si>
    <t>Palabran entre batallas: proyecto de extensión de las Maestrias en Escritura creativa y estudios editoriales.</t>
  </si>
  <si>
    <t xml:space="preserve">Cuentos evaluados del Concurso Departamental "La Pera de Oro", estrategia pedagógica que fomenta la producción escrita de textos literarios sobre el Bicentenario de Colombia en estudiantes y maestro en el departamento de Boyacá </t>
  </si>
  <si>
    <t>Radicación de Solicitud de Registro calificado ante el Ministerio de Educación Nacional de Colombia</t>
  </si>
  <si>
    <t>ICANH</t>
  </si>
  <si>
    <t xml:space="preserve">Archivo General de la Nación </t>
  </si>
  <si>
    <t>OBSERVACIONES</t>
  </si>
  <si>
    <t>Impulsar la formulación, implementación y seguimiento de las políticas públicas de competencia del sector cultura</t>
  </si>
  <si>
    <t>Establecer los mecanismos de articulación entre los diferentes niveles de gobierno, los agentes del sector cultura y el sector privado para propiciar la protección y salvaguardia del patrimonio, el acceso a la cultura y la innovación, desde nuestros territorios</t>
  </si>
  <si>
    <t>Ampliar la oferta del sector cultura acorde con las necesidades de la población en los territorios contribuyendo al cierre de brechas sociales</t>
  </si>
  <si>
    <t>Impulsar el uso eficiente de los recursos asignados al sector y promover la cooperación nacional e internacional, que apoyen el desarrollo de procesos culturales y patrimoniales.</t>
  </si>
  <si>
    <t>Promover la consolidación de espacios que faciliten entornos apropiados para el desarrollo de los procesos patrimoniales y culturales.</t>
  </si>
  <si>
    <t>Implementar acciones de protección, reconocimiento y salvaguarda del patrimonio cultural Colombiano para preservar nuestra memoria e identidad nacional, desde los territorios.</t>
  </si>
  <si>
    <t>Fortalecer la capacidad de gestión y desempeño sectorial, basada en  el Modelo Integrado de Planeación y Gestión</t>
  </si>
  <si>
    <t>RESPONSABLE DEL INDICADOR</t>
  </si>
  <si>
    <t>META
2019</t>
  </si>
  <si>
    <t>META
 2020</t>
  </si>
  <si>
    <t>META
2021</t>
  </si>
  <si>
    <t>META
 2022</t>
  </si>
  <si>
    <t>Proyecto de modificación de la Ley de Cultura presentado al Congreso</t>
  </si>
  <si>
    <t>-</t>
  </si>
  <si>
    <t>Iniciativas legislativas presentadas ante el Congreso que inciden en el sector cultura, conceptualizadas</t>
  </si>
  <si>
    <t>Marco normativo generado para el desarrollo de la economia naranja</t>
  </si>
  <si>
    <t>Plan Decenal de Lenguas Nativas concertado y protocolizado</t>
  </si>
  <si>
    <t>Subsectores de la Cuenta Satélite de Cultura medidos</t>
  </si>
  <si>
    <t>Municipios acompañados en el desarrollo de estrategias de Nodos de Emprendimiento Cultural</t>
  </si>
  <si>
    <t>Colectivos de mujeres atendidos con fortalecimiento de sus habilidades y capacidades de gestión.</t>
  </si>
  <si>
    <t>Pilotos con el programa "mujeres afro narran su territorio implementados" (componente emprendimiento).
Código: Programa mujeres afro narran su territorio</t>
  </si>
  <si>
    <t>Medidas de reparación atendidas</t>
  </si>
  <si>
    <t>Usuarios que acceden a las plataformas Maguaré y MaguaRED</t>
  </si>
  <si>
    <t xml:space="preserve">Entidades Territoriales con asesoria y acompañamiento técnico para el fortalecimiento de las Redes y/o Bibliotecas Públicas de su región. </t>
  </si>
  <si>
    <t>Cualificaciones del sector según el mapa ocupacional y los segmentos del campo cultural elaboradas.</t>
  </si>
  <si>
    <t>Niños y jóvenes beneficiados por programas y procesos artísticos y culturales
Código: Política Antidrogas - Ruta Futuro</t>
  </si>
  <si>
    <t>Pilotos con el programa "mujeres afro narran su territorio implementados". (componente creación)
Código: Programa mujeres afro narran su territorio</t>
  </si>
  <si>
    <t>Sinfónica</t>
  </si>
  <si>
    <t>Instrumentos de Financiación diseñados y puestos en marcha (FIDETER, FNG, Aldea)</t>
  </si>
  <si>
    <t>Infraestructuras culturales Construidas, adecuadas y dotadas,</t>
  </si>
  <si>
    <t>Circuitos regionales para la movilidad de los procesos y prácticas artísticas y culturales, diseñados y en funcionamiento</t>
  </si>
  <si>
    <t>Circuitos nacionales e internacionales de las narradoras afros y sus obras.
Código: Programa mujeres afro narran su territorio</t>
  </si>
  <si>
    <t>Manifestaciones inscritos en la Lista Representativa de Patrimonio Cultural Inmaterial de la Humanidad y la Lista de Patrimonio Mundial de la UNESCO</t>
  </si>
  <si>
    <t>Planes formulados y en ejecución
Código: Bicentenario</t>
  </si>
  <si>
    <t>Ejemplares de la colección "Historias de la Historia de Colombia" que hacen parte de la Serie Leer es mi cuento entregados.
Código: Bicentenario</t>
  </si>
  <si>
    <t>Bienes de interés cultural del ámbito nacional que cuentan con Planes Especiales de Manejo y Protección PEMP</t>
  </si>
  <si>
    <t>Planes de conservación de colecciones ejecutados</t>
  </si>
  <si>
    <t>Proyectos apoyados por el PNCC priorizados con seguimiento</t>
  </si>
  <si>
    <t>Estímulos otorgados por el PNE, priorizados con seguimiento</t>
  </si>
  <si>
    <t>Escuela Taller Naranja creada</t>
  </si>
  <si>
    <t>Unidades de negocio bajo el modelo de la Diáspora Africana en Colombia apoyadas</t>
  </si>
  <si>
    <t>Emprendedores o empresas de las agendas creativas regionales fortalecidas con asistencia técnica</t>
  </si>
  <si>
    <t> 60</t>
  </si>
  <si>
    <t>Empresas que acceden al sistema de beneficios tributarios</t>
  </si>
  <si>
    <t>Porcentaje de ejecución presupuestal</t>
  </si>
  <si>
    <t>Seguimiento del Plan Estratégico Institucional</t>
  </si>
  <si>
    <t>Oficina Asesora de Planeación</t>
  </si>
  <si>
    <t>Porcentaje de reducción de gastos de logística, tiquetes, viáticos y publicidad (austeridad de gasto)</t>
  </si>
  <si>
    <t xml:space="preserve"> Nivel de integración de los subsistemas en el Sistema Integrado de Gestión Institucional</t>
  </si>
  <si>
    <t>Oficina de Control Interno</t>
  </si>
  <si>
    <t>Cumplimiento del Programa Anual de Auditorias Internas.</t>
  </si>
  <si>
    <t xml:space="preserve">Seguimiento y monitoreo del Plan Anticorrupción y Atención al Ciudadano. </t>
  </si>
  <si>
    <t>Nivel de ejecución del Plan Institucional de Capacitaciones</t>
  </si>
  <si>
    <t>Nivel de satisfacción de las capacitaciones realizadas</t>
  </si>
  <si>
    <t>Capacidad en la prestación de servicios de tecnología</t>
  </si>
  <si>
    <t>Instrumentos archivísticos implementados en el Ministerio de Cultura</t>
  </si>
  <si>
    <t>Oficina Asesora Jurídica</t>
  </si>
  <si>
    <t>Porcentaje de fallos a favor de procesos judiciales en donde participe la entidad</t>
  </si>
  <si>
    <t>Nivel de integración de los subsistemas en el Sistema Integrado de Gestión Institucional</t>
  </si>
  <si>
    <t>Seguimiento y monitoreo del Plan Anticorrupción y Atención al Ciudadano</t>
  </si>
  <si>
    <t>META AÑO 2020</t>
  </si>
  <si>
    <t>META AÑO 2021</t>
  </si>
  <si>
    <t>META AÑO 2022</t>
  </si>
  <si>
    <t>I TRIMESTRE 2020</t>
  </si>
  <si>
    <t>II TRIMESTRE 2020</t>
  </si>
  <si>
    <t>III TRIMESTRE 2020</t>
  </si>
  <si>
    <t>IV TRIMESTRE 2020</t>
  </si>
  <si>
    <r>
      <rPr>
        <b/>
        <sz val="8"/>
        <rFont val="Arial"/>
        <family val="2"/>
      </rPr>
      <t xml:space="preserve">Hitos Metas </t>
    </r>
    <r>
      <rPr>
        <sz val="8"/>
        <rFont val="Arial"/>
        <family val="2"/>
      </rPr>
      <t xml:space="preserve">
Año 1: (1) un Informe de diagnóstico de la política pública de archivos en los sectores de la administración pública para la vigencia, en coherencia con los indicadores internos y externos de seguimiento a la implementación de política.
Año 2: Consulta pública del documento de la política pública, publicación, y su socialiación
Año 3: Socialización de la Política pública
Año 4: Socialización de la Política pública</t>
    </r>
  </si>
  <si>
    <r>
      <t>Hitos Metas
Año 1: *</t>
    </r>
    <r>
      <rPr>
        <sz val="8"/>
        <rFont val="Arial"/>
        <family val="2"/>
      </rPr>
      <t>Documento tecnico sobre expedientes hibridos</t>
    </r>
    <r>
      <rPr>
        <b/>
        <sz val="8"/>
        <rFont val="Arial"/>
        <family val="2"/>
      </rPr>
      <t xml:space="preserve">
*</t>
    </r>
    <r>
      <rPr>
        <sz val="8"/>
        <rFont val="Arial"/>
        <family val="2"/>
      </rPr>
      <t>Documento tecnico sobre transferencias electronicas.</t>
    </r>
    <r>
      <rPr>
        <b/>
        <sz val="8"/>
        <rFont val="Arial"/>
        <family val="2"/>
      </rPr>
      <t xml:space="preserve">
Año 2: </t>
    </r>
    <r>
      <rPr>
        <sz val="8"/>
        <rFont val="Arial"/>
        <family val="2"/>
      </rPr>
      <t>Documento tecnico sobre  interoperabilidad de expedientes electronico.</t>
    </r>
    <r>
      <rPr>
        <b/>
        <sz val="8"/>
        <rFont val="Arial"/>
        <family val="2"/>
      </rPr>
      <t xml:space="preserve">
Año 3: </t>
    </r>
    <r>
      <rPr>
        <sz val="8"/>
        <rFont val="Arial"/>
        <family val="2"/>
      </rPr>
      <t xml:space="preserve">Documento tecnico sobre metadatos para documentos historicos.
</t>
    </r>
    <r>
      <rPr>
        <b/>
        <sz val="8"/>
        <rFont val="Arial"/>
        <family val="2"/>
      </rPr>
      <t xml:space="preserve">
Año 4: </t>
    </r>
    <r>
      <rPr>
        <sz val="8"/>
        <rFont val="Arial"/>
        <family val="2"/>
      </rPr>
      <t>Documento tecnico para la digitalización de documentos en diferentes soportes a lo digital.</t>
    </r>
  </si>
  <si>
    <r>
      <rPr>
        <b/>
        <sz val="8"/>
        <rFont val="Arial"/>
        <family val="2"/>
      </rPr>
      <t>Hitos Metas</t>
    </r>
    <r>
      <rPr>
        <sz val="8"/>
        <rFont val="Arial"/>
        <family val="2"/>
      </rPr>
      <t xml:space="preserve">
</t>
    </r>
    <r>
      <rPr>
        <b/>
        <sz val="8"/>
        <rFont val="Arial"/>
        <family val="2"/>
      </rPr>
      <t>Año 1:</t>
    </r>
    <r>
      <rPr>
        <sz val="8"/>
        <rFont val="Arial"/>
        <family val="2"/>
      </rPr>
      <t xml:space="preserve"> Un(1) informe técnico y de impactos de normas relativas a Gestión Documental y Administración de Archivos en los sectores de la administración pública para la vigencia, en coherencia con los indicadores internos y externos de seguimiento a la implementación de política.
</t>
    </r>
    <r>
      <rPr>
        <b/>
        <sz val="8"/>
        <rFont val="Arial"/>
        <family val="2"/>
      </rPr>
      <t>Año 2:</t>
    </r>
    <r>
      <rPr>
        <sz val="8"/>
        <rFont val="Arial"/>
        <family val="2"/>
      </rPr>
      <t xml:space="preserve"> Propuesta de normas a modificar, actualizar o proponer.
</t>
    </r>
    <r>
      <rPr>
        <b/>
        <sz val="8"/>
        <rFont val="Arial"/>
        <family val="2"/>
      </rPr>
      <t>Año 3:</t>
    </r>
    <r>
      <rPr>
        <sz val="8"/>
        <rFont val="Arial"/>
        <family val="2"/>
      </rPr>
      <t xml:space="preserve"> Propuesta de normas a modificar, actualizar o proponer 
</t>
    </r>
    <r>
      <rPr>
        <b/>
        <sz val="8"/>
        <rFont val="Arial"/>
        <family val="2"/>
      </rPr>
      <t>Año 4:</t>
    </r>
    <r>
      <rPr>
        <sz val="8"/>
        <rFont val="Arial"/>
        <family val="2"/>
      </rPr>
      <t xml:space="preserve"> Propuesta de normas a modificar, actualizar o proponer</t>
    </r>
  </si>
  <si>
    <r>
      <rPr>
        <b/>
        <sz val="8"/>
        <rFont val="Arial"/>
        <family val="2"/>
      </rPr>
      <t>Hitos Metas</t>
    </r>
    <r>
      <rPr>
        <sz val="8"/>
        <rFont val="Arial"/>
        <family val="2"/>
      </rPr>
      <t xml:space="preserve">
Año 1: Propuesta de marco normativo.
Año 2: Socialización y concertación.
Año 3: Documento nueva marco normativo.
Año 4: </t>
    </r>
  </si>
  <si>
    <t>CIERRE 2020</t>
  </si>
  <si>
    <r>
      <rPr>
        <b/>
        <u/>
        <sz val="8"/>
        <rFont val="Arial"/>
        <family val="2"/>
      </rPr>
      <t xml:space="preserve">META </t>
    </r>
    <r>
      <rPr>
        <sz val="8"/>
        <rFont val="Arial"/>
        <family val="2"/>
      </rPr>
      <t xml:space="preserve">
Horas efectivas de Asistencia Técnica Archivística virtual (cerca de 800 entidades atendidas) en procesos de administración integral, gestión documental, organización, automatización, digitalización, microfilmación y conservación de sus documentos físico y electrónicos y demás procesos de la función archivística</t>
    </r>
  </si>
  <si>
    <r>
      <rPr>
        <b/>
        <sz val="8"/>
        <rFont val="Arial"/>
        <family val="2"/>
      </rPr>
      <t>Hitos  
Año 1:</t>
    </r>
    <r>
      <rPr>
        <sz val="8"/>
        <rFont val="Arial"/>
        <family val="2"/>
      </rPr>
      <t xml:space="preserve"> *1 Diplomado en Archivística en alianza con instituciones educativas.* Diagnóstico de condiciones metodológicas, calidad y cobertura de los eventos de capacitaciones del AGN.
</t>
    </r>
    <r>
      <rPr>
        <b/>
        <sz val="8"/>
        <rFont val="Arial"/>
        <family val="2"/>
      </rPr>
      <t>Año 2:</t>
    </r>
    <r>
      <rPr>
        <sz val="8"/>
        <rFont val="Arial"/>
        <family val="2"/>
      </rPr>
      <t xml:space="preserve"> *1 Diplomado en Archivística en alianza con instituciones educativas. *Documento técnico Propuesta de Proyecto de Escuela Nacional de Archivística.
</t>
    </r>
    <r>
      <rPr>
        <b/>
        <sz val="8"/>
        <rFont val="Arial"/>
        <family val="2"/>
      </rPr>
      <t>Año 3:</t>
    </r>
    <r>
      <rPr>
        <sz val="8"/>
        <rFont val="Arial"/>
        <family val="2"/>
      </rPr>
      <t xml:space="preserve"> *Programa de formación y de diseño técnico pedagógico para la Escuela Nacional de Archivística. *1 diplomado en Archivística en alianza con Instituciones Educativas
</t>
    </r>
    <r>
      <rPr>
        <b/>
        <sz val="8"/>
        <rFont val="Arial"/>
        <family val="2"/>
      </rPr>
      <t>Año 4:</t>
    </r>
    <r>
      <rPr>
        <sz val="8"/>
        <rFont val="Arial"/>
        <family val="2"/>
      </rPr>
      <t xml:space="preserve"> * 'Documento Técnico para la implementación de la Escuela Nacional de Archivística.
</t>
    </r>
  </si>
  <si>
    <r>
      <t xml:space="preserve">Hitos 
RED NACIONAL DE ARCHIVO
</t>
    </r>
    <r>
      <rPr>
        <sz val="8"/>
        <rFont val="Arial"/>
        <family val="2"/>
      </rPr>
      <t>Año 1: Acopio de documentos e Informe preliminar que contiene la definición del proyecto, alcance, obejtivos, principios y cronograma de las fases del concepto de la Red Nacional de Archivos.
Año 2: Estudios y ficha técnica para la Implementación de la Red Nacional de Archivos.
Año 3: Diseñar e implementar herramienta tecnológica para la conformación de la Red Nacional de Archivos (incluyendo los Archivos Históricos del País) - FASE I
Año 4: Implementación de la Fase I de la herramienta tecnológica para la conformación de la Red de Nacional de Archivos
Divulgación y promoción de la Herramienta tecnológica en su Fase I</t>
    </r>
  </si>
  <si>
    <r>
      <rPr>
        <b/>
        <sz val="8"/>
        <rFont val="Arial"/>
        <family val="2"/>
      </rPr>
      <t>Hitos Metas</t>
    </r>
    <r>
      <rPr>
        <sz val="8"/>
        <rFont val="Arial"/>
        <family val="2"/>
      </rPr>
      <t xml:space="preserve">
</t>
    </r>
    <r>
      <rPr>
        <b/>
        <sz val="8"/>
        <rFont val="Arial"/>
        <family val="2"/>
      </rPr>
      <t>Año 1:</t>
    </r>
    <r>
      <rPr>
        <sz val="8"/>
        <rFont val="Arial"/>
        <family val="2"/>
      </rPr>
      <t xml:space="preserve"> SISNA fortalecido (soporte, mantenimiento nuevos desarrollos) Fuentes de información identificadas, data estandarizada,   dos tableros de control Implementados y automatizados a través de formularios electrónicos.
</t>
    </r>
    <r>
      <rPr>
        <b/>
        <sz val="8"/>
        <rFont val="Arial"/>
        <family val="2"/>
      </rPr>
      <t xml:space="preserve">Año 2: </t>
    </r>
    <r>
      <rPr>
        <sz val="8"/>
        <rFont val="Arial"/>
        <family val="2"/>
      </rPr>
      <t xml:space="preserve">SISNA Fortalecido (soporte, mantenimiento nuevos desarrollos) Fuentes de información identificadas, data estandarizada, dos tableros de control Implementados a través de formularios electrónicos las fuentes de información de inspección y vigilancia.
</t>
    </r>
    <r>
      <rPr>
        <b/>
        <sz val="8"/>
        <rFont val="Arial"/>
        <family val="2"/>
      </rPr>
      <t>Año 3:</t>
    </r>
    <r>
      <rPr>
        <sz val="8"/>
        <rFont val="Arial"/>
        <family val="2"/>
      </rPr>
      <t xml:space="preserve"> Fortalecimiento del SISNA (soporte, mantenimiento nuevos desarrollos) Fuentes de información identificadas, data estandarizada,   dos tableros de control Implementados y automatizados  a través de formularios electrónicos las fuentes de información de BIC-CDA.
</t>
    </r>
    <r>
      <rPr>
        <b/>
        <sz val="8"/>
        <rFont val="Arial"/>
        <family val="2"/>
      </rPr>
      <t>Año 4:</t>
    </r>
    <r>
      <rPr>
        <sz val="8"/>
        <rFont val="Arial"/>
        <family val="2"/>
      </rPr>
      <t xml:space="preserve"> Soporte, mantenimiento y nuevos desarrollos.</t>
    </r>
    <r>
      <rPr>
        <b/>
        <sz val="8"/>
        <rFont val="Arial"/>
        <family val="2"/>
      </rPr>
      <t xml:space="preserve">
</t>
    </r>
  </si>
  <si>
    <r>
      <t>Hitos</t>
    </r>
    <r>
      <rPr>
        <b/>
        <sz val="8"/>
        <rFont val="Arial"/>
        <family val="2"/>
      </rPr>
      <t xml:space="preserve"> </t>
    </r>
    <r>
      <rPr>
        <sz val="8"/>
        <rFont val="Arial"/>
        <family val="2"/>
      </rPr>
      <t xml:space="preserve">
</t>
    </r>
    <r>
      <rPr>
        <b/>
        <sz val="8"/>
        <rFont val="Arial"/>
        <family val="2"/>
      </rPr>
      <t>Año 1:</t>
    </r>
    <r>
      <rPr>
        <sz val="8"/>
        <rFont val="Arial"/>
        <family val="2"/>
      </rPr>
      <t xml:space="preserve"> infraestructura Tecnológica del ADN ampliada en un 15% de la meta  definida.
-Información Digital analizada del acervo documental (formatos, metadatos, etc.)
- Propuesta de Migración de documentos históricos  en formato digital que actualmente se encuentran dispersión en diferentes medios tecnológicos y la migración  de información al ADN 
- documentos técnicos y normativos para la construcción del repositorio de información técnica para el uso  del ADN por parte de la entidades publicas
- una campaña de lanzamiento y recordación de marca del ADN
</t>
    </r>
    <r>
      <rPr>
        <b/>
        <sz val="8"/>
        <rFont val="Arial"/>
        <family val="2"/>
      </rPr>
      <t>Año 2:</t>
    </r>
    <r>
      <rPr>
        <sz val="8"/>
        <rFont val="Arial"/>
        <family val="2"/>
      </rPr>
      <t xml:space="preserve"> Infraestructura Tecnológica del ADN ampliada en un  35% de la meta definida.
- Repositorio de información técnica construida  para  uso  del ADN por parte de Entidades públicas.
</t>
    </r>
    <r>
      <rPr>
        <b/>
        <sz val="8"/>
        <rFont val="Arial"/>
        <family val="2"/>
      </rPr>
      <t>Año 3:</t>
    </r>
    <r>
      <rPr>
        <sz val="8"/>
        <rFont val="Arial"/>
        <family val="2"/>
      </rPr>
      <t xml:space="preserve"> Infraestructura Tecnológica del ADN ampliada en el 25% de la meta definida.
- Repositorio de información técnica construido y actualizado para el uso  del ADN por parte de las entidades públicas.
</t>
    </r>
    <r>
      <rPr>
        <b/>
        <sz val="8"/>
        <rFont val="Arial"/>
        <family val="2"/>
      </rPr>
      <t>Año 4:</t>
    </r>
    <r>
      <rPr>
        <sz val="8"/>
        <rFont val="Arial"/>
        <family val="2"/>
      </rPr>
      <t xml:space="preserve"> Infraestructura Tecnológica del ADN ampliada en el 25% de la meta de infraestructura definida  * 1 repositorio de información técnica para el uso  del ADN por parte de la entidades publicas
</t>
    </r>
  </si>
  <si>
    <r>
      <rPr>
        <b/>
        <sz val="8"/>
        <rFont val="Arial"/>
        <family val="2"/>
      </rPr>
      <t>Hitos Metas
Año 1</t>
    </r>
    <r>
      <rPr>
        <sz val="8"/>
        <rFont val="Arial"/>
        <family val="2"/>
      </rPr>
      <t xml:space="preserve">: *infraestructura Tecnológica del ADN ampliada en un 15% de la meta  definida.
*Información Digital analizada del acervo documental (formatos, metadatos, etc.)
*Propuesta de Migración de documentos históricos a formato digital.
</t>
    </r>
    <r>
      <rPr>
        <b/>
        <sz val="8"/>
        <rFont val="Arial"/>
        <family val="2"/>
      </rPr>
      <t>Año 2:</t>
    </r>
    <r>
      <rPr>
        <sz val="8"/>
        <rFont val="Arial"/>
        <family val="2"/>
      </rPr>
      <t xml:space="preserve"> *Fichas y documentos técnicos *fichas y documentos técnicos
</t>
    </r>
    <r>
      <rPr>
        <b/>
        <sz val="8"/>
        <rFont val="Arial"/>
        <family val="2"/>
      </rPr>
      <t>Año 3:</t>
    </r>
    <r>
      <rPr>
        <sz val="8"/>
        <rFont val="Arial"/>
        <family val="2"/>
      </rPr>
      <t xml:space="preserve"> *Diagnóstico de un archivo digital territorial para proyectar un piloto del ADT. *Diagnóstico de un archivo digital territorial.
</t>
    </r>
    <r>
      <rPr>
        <b/>
        <sz val="8"/>
        <rFont val="Arial"/>
        <family val="2"/>
      </rPr>
      <t>Año 4:</t>
    </r>
    <r>
      <rPr>
        <sz val="8"/>
        <rFont val="Arial"/>
        <family val="2"/>
      </rPr>
      <t xml:space="preserve"> Piloto de ADT Implementado. 
</t>
    </r>
  </si>
  <si>
    <r>
      <rPr>
        <b/>
        <sz val="8"/>
        <rFont val="Arial"/>
        <family val="2"/>
      </rPr>
      <t xml:space="preserve">META </t>
    </r>
    <r>
      <rPr>
        <sz val="8"/>
        <rFont val="Arial"/>
        <family val="2"/>
      </rPr>
      <t xml:space="preserve">
Capacitación, acompañamiento en sitio y seguimiento a resultados, 1 cuadernillo y una Guía de Lectura y Aplicación.</t>
    </r>
  </si>
  <si>
    <r>
      <rPr>
        <b/>
        <sz val="8"/>
        <color theme="1"/>
        <rFont val="Arial"/>
        <family val="2"/>
      </rPr>
      <t>META.</t>
    </r>
    <r>
      <rPr>
        <sz val="8"/>
        <rFont val="Arial"/>
        <family val="2"/>
      </rPr>
      <t xml:space="preserve">
Horas efectivas en Jornadas de Asistencia Técnica Regional</t>
    </r>
  </si>
  <si>
    <r>
      <rPr>
        <b/>
        <sz val="8"/>
        <rFont val="Arial"/>
        <family val="2"/>
      </rPr>
      <t xml:space="preserve">META </t>
    </r>
    <r>
      <rPr>
        <sz val="8"/>
        <rFont val="Arial"/>
        <family val="2"/>
      </rPr>
      <t xml:space="preserve">
Portafolio de servicios del AGN a fin de ampliar o actualizar dos servicios nuevos</t>
    </r>
  </si>
  <si>
    <r>
      <rPr>
        <b/>
        <sz val="8"/>
        <rFont val="Arial"/>
        <family val="2"/>
      </rPr>
      <t>Hitos Metas</t>
    </r>
    <r>
      <rPr>
        <sz val="8"/>
        <rFont val="Arial"/>
        <family val="2"/>
      </rPr>
      <t xml:space="preserve">
</t>
    </r>
    <r>
      <rPr>
        <b/>
        <sz val="8"/>
        <rFont val="Arial"/>
        <family val="2"/>
      </rPr>
      <t>Año 1:</t>
    </r>
    <r>
      <rPr>
        <sz val="8"/>
        <rFont val="Arial"/>
        <family val="2"/>
      </rPr>
      <t xml:space="preserve">
</t>
    </r>
    <r>
      <rPr>
        <b/>
        <sz val="8"/>
        <rFont val="Arial"/>
        <family val="2"/>
      </rPr>
      <t>Año 2:</t>
    </r>
    <r>
      <rPr>
        <sz val="8"/>
        <rFont val="Arial"/>
        <family val="2"/>
      </rPr>
      <t xml:space="preserve"> Elaboración de la propuesta de la política
</t>
    </r>
    <r>
      <rPr>
        <b/>
        <sz val="8"/>
        <rFont val="Arial"/>
        <family val="2"/>
      </rPr>
      <t>Año 3:</t>
    </r>
    <r>
      <rPr>
        <sz val="8"/>
        <rFont val="Arial"/>
        <family val="2"/>
      </rPr>
      <t xml:space="preserve"> Socialización y concertación 
</t>
    </r>
    <r>
      <rPr>
        <b/>
        <sz val="8"/>
        <rFont val="Arial"/>
        <family val="2"/>
      </rPr>
      <t>Año 4:</t>
    </r>
    <r>
      <rPr>
        <sz val="8"/>
        <rFont val="Arial"/>
        <family val="2"/>
      </rPr>
      <t xml:space="preserve"> Documento Final</t>
    </r>
  </si>
  <si>
    <r>
      <rPr>
        <b/>
        <sz val="8"/>
        <rFont val="Arial"/>
        <family val="2"/>
      </rPr>
      <t>Hitos Metas</t>
    </r>
    <r>
      <rPr>
        <sz val="8"/>
        <rFont val="Arial"/>
        <family val="2"/>
      </rPr>
      <t xml:space="preserve">
Año 1: Asociación de actores y formulación del proyecto.
Año 2: Diseño del museo - diseño de estudios previos y licencias de construcción.
Año 3: Construcción de infraestructuras.
Año 4: Apertura al público</t>
    </r>
  </si>
  <si>
    <r>
      <rPr>
        <b/>
        <sz val="8"/>
        <rFont val="Arial"/>
        <family val="2"/>
      </rPr>
      <t>Hitos 
Año 1:</t>
    </r>
    <r>
      <rPr>
        <sz val="8"/>
        <rFont val="Arial"/>
        <family val="2"/>
      </rPr>
      <t xml:space="preserve"> *Elaborar una guia para un proyecto tipo  en infraestructura para creación o adecuación de Edificios de Archivos en Territorio. *Una guía de prototipo de Infraestructura locativa que garantice la preservación del patrimonio documental, orientado a más de 600 municipios.
</t>
    </r>
    <r>
      <rPr>
        <b/>
        <sz val="8"/>
        <rFont val="Arial"/>
        <family val="2"/>
      </rPr>
      <t xml:space="preserve">
Año 2:</t>
    </r>
    <r>
      <rPr>
        <sz val="8"/>
        <rFont val="Arial"/>
        <family val="2"/>
      </rPr>
      <t xml:space="preserve"> * Actividades de divulgación a Gobernaciones y Alcaldías Distritales. * Guía Revisada, diagramada y publicada.
</t>
    </r>
    <r>
      <rPr>
        <b/>
        <sz val="8"/>
        <rFont val="Arial"/>
        <family val="2"/>
      </rPr>
      <t xml:space="preserve">Año 3: </t>
    </r>
    <r>
      <rPr>
        <sz val="8"/>
        <rFont val="Arial"/>
        <family val="2"/>
      </rPr>
      <t xml:space="preserve">* Actividades de divulgación a Gobernaciones y Alcaldías Distritales. * Guía Divulgada y promovida.
</t>
    </r>
    <r>
      <rPr>
        <b/>
        <sz val="8"/>
        <rFont val="Arial"/>
        <family val="2"/>
      </rPr>
      <t>Año 4:</t>
    </r>
    <r>
      <rPr>
        <sz val="8"/>
        <rFont val="Arial"/>
        <family val="2"/>
      </rPr>
      <t xml:space="preserve"> * Actividades de divulgación a Gobernaciones y Alcaldías Distritales. * Guía Divulgada y promovida.
</t>
    </r>
  </si>
  <si>
    <t>Exposición completa para exhibir en la Salas 3 y 4 casa Cuervo Urisarri</t>
  </si>
  <si>
    <t>Microprogramas radiales Hacia el Bicentenario, emitidos por CyC radio</t>
  </si>
  <si>
    <t>Se recibió material grabado del programa realizado por la Biblioteca Luis Ángel Arango con motivo del Bicentenario y autorizaron el extraer del mismo, piezas que sirvan para los clips del bicentenario
Se inician grabaciones en el mes de mayo, para realizar los 20 clips correspondientes al 2020 y su respectiva emisión a partir de junio y hasta diciembre del 2020</t>
  </si>
  <si>
    <t>1. Se ha recolectado el insumo estadístico. Este proceso está acorde con lo previsto en el cronograma de trabajo. Están pendientes unas matrices de la Coordinación de Literatura y Cultura. Estado de avance: 95%. Se recolectaron 48 matrices, de las cuales se ha depurado, analizado y soportado en el informe de autoevaluación con miras a la solicitud de Registro calificado institucional. Se ha depurado un 80% del insumo recolectado.
2. Se ha recolectado el insumo documental. El plazo estaba previsto para e 30 de marzo, las áreas aún están diseñando los documentos. Áreas que faltan: a. Subdirección académica: PEI, b. Alianzas: Política Internacionalización, c. Talento Humano: documento proceso docentes. Y otras áreas tienen informes y soportes documentales pendientes de entregar: Comunicaciones, Bienestar, Planeación estratégica y TI. 
Las unidades que ya han entregado la documentación son: Planeación, Infraestructura, Biblioteca, Talento Humano. Estado de avance: 40%. 
Se han recolectado 4 carpetas Zip con información y se ha analizado y presentado en el informe de autoevaluación con miras a la solicitud de Registro calificado institucional en un 20%.  
3. Se realizó el proceso de autoevaluación institucional. Se adelantaron las siguientes acciones: a. Socialización a la comunidad, b. Diseño instrumentos de autoevaluación, c. Envío de encuestas a la población objetivo, d. seguimiento y reenvío de encuestas, e. recolección y análisis de la información, d. Generación del informe, f. Delimitación de las condiciones de calidad que requieren planes de mejora. Estado de avance: 100% 
4. Planes de mejora institucional. Se entregó el insumo a Planeación de las condiciones de calidad que requieren plan de mejora. Se asignó los responsables. Pendiente aprobar el proceso a seguir, por parte de Planeación, Subdirección académica y Decanatura y luego se procederá en socializar y definir las meas de trabajo. Formular los planes en los formatos respectivo, aprobar y consignar en el informe de autoevaluación con miras a la solicitud de Registro calificado institucional. Estado de avance: 30%
5. Escritura del informe autoevaluación con miras a la solicitud de Registro calificado institucional. Se ha depurado el 80% del insumo estadístico y un 20% del insumo documental solicitado. Los capítulos tienen el siguiente estado de avance:
I. Contexto institucional: 50%
II. Condiciones institucionales: 30%: A. Docencia: 0%; B. Investigación 100%; C. Apropiación social: 0%; D. Estudiantes: 0%; E. Docentes: 50%; F. Egresados; G. Autoevaluación 0%; H. Bienestar: 0%; 0%; I. Biblioteca 100%; J. Internacionalización; 30%.
III. Apreciación de la comunidad: 100%
IV. Planes de mejora: 0%
Estado avance: 40%</t>
  </si>
  <si>
    <t xml:space="preserve">Este proceso corresponde a la gestión del segundo semestre de 2020. No obstante, la gestión que se ha adelantado frente a las políticas, evidencia estadística y documental con el insumo primario para adelantar este proceso en el segundo semestre. </t>
  </si>
  <si>
    <t>En el primer trimestre del 2020 se ofertaron tres diplomados y once cursos: 
DIPLOMADOS:
1. Pedagogía y didáctica para la enseñanza de español como lengua extranjera- modalidad presencial- 34 cupos.
2. Diplomado en Latín Clásico I - 29 cupos
3. Diplomado en Griego Antiguo I - 25 cupos
CURSOS:
1. Literaturas, contrastes, tensiones - “la literatura por venir - 4 cupos
2. Cine, documental y oralituras indígenas - 10 cupos
3. Narrativas sonoras - 11 cupos
4. Diagramación básica para proyectos editoriales - 12 cupos 
5. Corrección de estilo - 51 cupos
6. Introducción a la programación en Python para humanidades - 10 cupos
7. Español para extranjeros 1 - 15 cupos
8. Español para extranjeros - Clases personalizadas - 15 cupos  
9. Seminario de Traducción de Latín / Latín Clásico III - 15 cupos         
10. Español para extranjeros 2 - 15 cupos
11. Español para extranjeros - Clases personalizadas - 15 cupos  
TOTAL CUPOS OFRECIDOS ACUMULADOS: 261</t>
  </si>
  <si>
    <t xml:space="preserve">Archivos en los siguentes formatos:
1. Epub (1) (Nuevos métodos y problemas en dialectología y sociolingüística)
2. PDF dinámico (2) (Diccionario y gramática de la lengua chibcha y Gramática latina)
</t>
  </si>
  <si>
    <t>Está en proceso de firma el convenio con el Taller escuela de Boyacá para dictar estos cursos, lo mismo que los intercambios de saberes entre maestros carpinteros y diseñadores tipográficos</t>
  </si>
  <si>
    <t>Antes de que haya investigación en los fondos, estos se deben organizar, clasificar y describir. Para ello se ha incrementado el tiempo del personal de biblioteca para poder avanzar en ello.</t>
  </si>
  <si>
    <t>Se adelantan investigaciones de objetos de la colección para registrar cuando se haga el mantenimiento total del software Colecciones Colombianas</t>
  </si>
  <si>
    <t>Proyectos de apropiación social del conocimiento, aprobados y ejecutados</t>
  </si>
  <si>
    <t>2 proyectos de investigación aprobados en la línea de lenguas Nativas Porcentajes de avance:
1. Documentación lingüística de Cabiyarí: arte verbal, desplazamiento lingüístico e identidad: Katherine Bolaños -Ricardo Palacio: 10%
2.El reflexivo y el recíproco en la lengua sáliba” - Segunda Fase del proyecto 2019-2020: “El verbo en la lengua sáliba: contribución para el estudio y la documentación de esta lengua: Hortensia Estrada: 40%
3.Sistema de preservación artificial de la lengua Tinigua Carlos Salazar (No se ha dado inicio a este proyecto)
5 Proyectos de investigación aprobados en la línea de investigación en lingüística de corpus Porcentajes de Avance: 
1. Olimpiadas Lingüísticas: George Dueñas:15%
2. Macroproyecto Nuevo ALEC por regiones Fase II: Julio Bernal, Ruth Rubio, Jhonatan Bonilla, Alejandro Munévar, Daniel Bejarano: 14%
3. Estilometría para predecir la citabilidad de los trabajos a partir de títulos y resúmenes: Sergio Jimenez:25%
4. Documentos para la historia de la lingüística en Colombia s XVI-XIX: Néstor Ruiz:11%
5. Documentación en Lengua ROM: Esteban Acuña:6%</t>
  </si>
  <si>
    <t>Publicaciones (1. Tradición oral del sur del Tolima
2. Léxico de la violencia en Colombia) que se encuentran en proceso de diagramación e inserción de código ISBN. Pendiente mientras sale resolución de pago de ISBN ante la Cámara Colombiana del Libro.</t>
  </si>
  <si>
    <t>Proyecto: Letras capitulares de tres artistas gráficos en la donación de grabados de la Imprenta Nacional a la Imprenta Patriótica
Se realizó la impresión, registro e inventario del material tipográfico</t>
  </si>
  <si>
    <t>Elaboración, aprobación y publicación PAAC 2020
Solicitud de reporte trimestral plan de acción (incluidos componentes PAAC)</t>
  </si>
  <si>
    <t>Actualización de la conformación del Comité Institucional de Gestión y Desempeño y del equipo MIPG
Convocatoria a reuniones CIGD y equipo MIPG</t>
  </si>
  <si>
    <t>Se cuenta con el documento de acto administrativo define y reglamentar aspectos asociados a la administración y gestión documental electrónica: expedientes electrónicos, digitalización y preservación digital a largo plazo. 
Dicho documento tiene como propósito de contribuir a simplificar, suprimir y reformar trámites, procesos y procedimientos de la administración pública y garantizar el correcto tratamiento de los expedientes, mensajes de datos o documentos electrónicos y su disponibilidad en el tiempo, mediante el uso y aprovechamiento de las tecnologías, ajustado de acuerdo a los comentarios del Ministerio de Tecnologías, y que estará disponible para consulta pública en esta vigencia (año 2020).</t>
  </si>
  <si>
    <t>Se avanza con el análisis de estándares internacionales para definir los aspectos  de interoperabilidad en los expedientes Historias Clínicas.</t>
  </si>
  <si>
    <t>Se cuentan con la puesta en vigencia de 3 normas nacionales:
NTC-ISO 20104:2019 Datos espaciales y sistemas de transferencia de información. Especificación de interfaz Productor-Archivo (PAIS)
NTC-ISO-IEC 29100:2019 Tecnologías de la información. Técnicas de seguridad. Marco de privacidad
NTC-ISO 20652:2019 Datos espaciales y sistemas de transferencia de información. Norma Metodológica abstracta. Interfaz productor - archivo</t>
  </si>
  <si>
    <t>Se esta revisando  la metodología de ejecución de este evento para realizarse de manera virtual, (específicamente el del mes de mayo), teniendo en cuenta la pandemia COVID-19.  Se revisan los eventos empresariales que realiza la Cámara de Comercio de Bogotá y diferentes congresos digitales en: https://feriadigitech.com, Congreso Digitech y http://m5x1lr.attendify.io/# la leyenda de la industria digital, con la Superintendencia de Industria y Comercio en su block "integraciones empresariales.</t>
  </si>
  <si>
    <t xml:space="preserve">NO APLICA PARA LA PRESENTE VIGENCIA </t>
  </si>
  <si>
    <t>Se realizó la propuesta de documento estratégico que define la Red Nacional de Archivos, su conformación y hoja de ruta</t>
  </si>
  <si>
    <t>Se toma la decisión de incorporar como nuevas fuentes SECOP y CTA´S a las cuales paralelamente se ha realizado las revisiones de los tableros existentes en la Plataforma SISNA, para comprobar su adecuado funcionamiento</t>
  </si>
  <si>
    <t>Se realizó avance al documento "Propuesta de interoperabilidad o construcción de una plataforma para los Archivos Digitales Territoriales" En versión 2.</t>
  </si>
  <si>
    <t>Para el mes de abril se tiene proyectado la primera capacitación, puesto que dichas acciones son de intervención en territorio, y si bien se habían definido el cronograma de desarrollo de las mismas, dada la contingencia del COVID 19 se está en proceso de evaluar nuevas estrategias de intervención.</t>
  </si>
  <si>
    <t>Se han llevado a cabo 16 horas de asistencia en Norte de Santander, Cundinamarca, Cauca, Caquetá.
Se está replanteando un ajuste a la estrategia para que se pueda desarrollar de manera virtual mientras se normaliza la situación del país.</t>
  </si>
  <si>
    <t>Se definieron responsabilidades y fechas de entrega para el estudio de factibilidad de un nuevo servicio</t>
  </si>
  <si>
    <t xml:space="preserve">Se realizaron 29 horas de asistencia técnica virtual a 17 entidades por medio de videoconferencias (Polycom)
</t>
  </si>
  <si>
    <t xml:space="preserve">Capacitación sobre identificación y gestión de archivos de derechos humano
Videoconferencia Gestión de Documento Electrónico Aspectos Esenciales
Curso virtual Fundamentos Básicos de Gestión Documental
</t>
  </si>
  <si>
    <t>Se ha logrado indentificar que el cumplimento con base en datos FURAG 2018 de las Gobernaciones y Distritos Especiales a la Política de Gestión Documental, en promedio fuel del 59.75%, motivo por el cual en el 2020 se realizarán actividades de acompañamiento a las Gobernaciones y Distritos Especiales, a través de la Estrategia Territorial, con el fin de que en la última toma de datos FURAG, se incremente el promedio de ese porcentaje. 
Sin embargo a través de la misma estrategia se tomaran datos propios tanto globales para el cumplimiento de la Política y puntuales para el Cumplimiento del diligenciamiento de los Inventarios, de tal forma que se cuente con información oportuna de seguimiento para contrastarlos cuando se reciba la medición anual de FURAG."  
Para el mes de marzo la estrategia regional avanza salvo por la Zona Caribe y pese al aislamiento social decretado por el Gobierno Nacional.
En relación con las capacitaciones limitrofes se encuentran programadas para el segundo semestre y ya se prevee su realización de forma virtual.</t>
  </si>
  <si>
    <t xml:space="preserve">Se envía propuesta del diplomado GESTIÓN DOCUMENTAL Y ESTRATEGIAS PARA LA PLANEACIÓN DE LA FUNCIÓN ARCHIVISTICA, para realizar Convenio de Cooperación AGN - Universidad Libre Seccional Cali
</t>
  </si>
  <si>
    <t>Se han establecido relaciones con España mediante memorando de entendimiento con 8 archivos españoles y
Relaciones con Honduras , SENA, APC Colombia, para el fortalecimiento del Sistema NAcional de Archivos - SNA- Hondureño.
Contactos con Ibermemoria sonora y audiovisuales para la digitalización de cintas de carrete abierto
Acercamiento con Agencia Federal de Archivos de Rusia,  archivos de Alemania y Suecia. 
Se está a la espera de la respuesta de los cooperantes</t>
  </si>
  <si>
    <t xml:space="preserve"> Se cuentó al cierre de la vigencia 2019 con el documento en versión 1, del cuál se ha avanzado del texto guia con los componentes de ingenierìa,siendo preciso señalar que hay aspectos que deben ser validadosexperimentalmente, especialmente el relacionado con las cargas de archivo, la realización de pruebas de carga a fin de establecer cual es la carga real que transfieren los archivos a una estructura, labor que actualmente se encuentra aplazada, y se retomaran una vez se liberen las restricciones actuales.
Este dato resulta critico, dada la incidencia del peso del archivo en el dimensionamiento estructural, cuyo costo podrían representar entre el 35 y el 45% del valor total, a diferencia de un proyecto convencional.</t>
  </si>
  <si>
    <t>Se han adelantado 10 certificados de convalidación , de ellos en febrero se realizaron 7, en el mes de marzo 3.</t>
  </si>
  <si>
    <t>Se realizaron un total de 8 visitas entre los meses de febrero y marzo, así:
2 Visitas de verificación de la transferencia al ICETEX y Ministerio de Hacienda y Crédito público. 
3 Visitas de identificación del patrimonio documental al Ministerio de Salud, Ministerio de Tecnologías de la Información  y Aeronáutica Civil.  
2 Visitas de acompañamiento al proceso de transferenciasal PAR Adpostal y PAR Telecom. 
1 Vista de seguimiento al cumplimiento del plan de transferenciasa la Caja Promotora de Vivienda Militar y de Policía.
REGISTRO DE ACTAS E INFORMES-TS Se elaboró este registro con el fin de tener control de las actas e informes como evidencia de las visitas efectuadas</t>
  </si>
  <si>
    <t xml:space="preserve">En enero 1.069, En febrero 159791, en marzo 120.794 folios intervenidos en el mes de Marzo estos últimos repartidos asi: Total=620 folios intervenidos en restauración
Sección Colonia, Fondo Temporalidades=120 folios, Fondo Negocios exteriores=30 folios. Fondo Testamentarias de Bolívar=40 folios. Sección República, Ministerio de Gobierno=150 folios, Archivo Legislativo del Congreso de Colombia=280 folios. </t>
  </si>
  <si>
    <t>41 unidades descritas en el trimestre de las cuales 2 en enero, 17 en febrero y 41 en marzo; en fondos tales como SR.Miscelánea General de la República; SR.Reclamaciones por Empréstitos; SR.Ajustamientos Militares</t>
  </si>
  <si>
    <t xml:space="preserve">El total de las imágenes digitalizadas en marzo es de 73.632. Fondos digitalizados: SC.Real Hacienda Cartas, SR. Miscelánea General de la República, AO.Archivo Fotográfico de la Presidencia de la República, AAIII.Libros. Solicitudes de otros grupos de la Subdirección: GIFDH AO.Carlos Lozano y Lozano y protocolos notariales; GCRPD "Libro de Bogotá". </t>
  </si>
  <si>
    <t xml:space="preserve">Se realizó Informe Ejecutivo  dónde se establecieron una serie de criterios y aspectos que permitan conocer la medición de la gestión documental electrónica en las entidades a nivel nacional: Modelo conceptual del modelo de madurez, Presentación modelo de madurez, Modelo de madurez, Formulario de preguntas, Ponderación modelo de madurez. </t>
  </si>
  <si>
    <t>Se socializó la versión del Documento de anonimización con entidades como el DANE, FuncionPublica y Super intendencia de Industria y Comercio</t>
  </si>
  <si>
    <t>Realizando el seguimiento de los 5 componentes del PAAC se evidencio:
• Componente 1 Componente 1: Gestión de Riesgos de Corrupción - Mapa de Riesgos de Corrupción, cumplimiento de 100%
• Componente 2: Racionalización de trámites, en el primer trimestre no hay actividades programada.
• Componente 3: Mejora del Servicio al Ciudadano, cumplimiento de 92.5%
• Componente 4: Rendición de Cuentas, cumplimiento del: 80%    
• Componente 5: Mecanismos para la Transparencia y Acceso a la Información, cumplimiento del 100% 
Para un total de cumplimiento del 93.12%, el cual corresponde al 23.28% para el primer trimestre.</t>
  </si>
  <si>
    <t>Producto de los autodiagnósticos realizados, el promedio de cumplimiento de cada una de las 16 políticas vigentes para el primer trimestre, el promedio de cumplimiento de las dimensiones es del 63.92%. Siendo preciso señalar, que algunas de ellas no cuentan con un autodiagnóstico, o una vez revisado su resultado se encontró la necesidad de volver a adelantarse dentro de la vigencia 2020.</t>
  </si>
  <si>
    <t xml:space="preserve">El ICANH contribuye al reconocimiento de la diversidad cultural por medio de la elaboración de conceptos técnicos (CT) que se enmarcan en las solicitudes que recibe de otras entidades estatales:
• 1 Concepto Técnico elaborado en el marco de la participación del ICANH en la mesa interinstitucional de seguimiento a la sentencia SU-698 del 2017 relacionada con el desvío del cauce del arroyo Bruno.
</t>
  </si>
  <si>
    <t>Para vincularse a la política nacional de investigación, el ICANH debe fortalecer su presencia dentro del Sistema Nacional de Ciencia, Tecnología e Innovación (SNCTI). El avance en este objetivo se evidencia en dos acciones a nivel institucional: 
1) El análisis y planeación para iniciar con el diagnóstico institucional que permitirá obtener el reconocimiento como actor del SNCTI
2)La actualización permanente de la información registrada en las plataformas SCIENTI sobre los investigadores y grupos misionales del ICANH.</t>
  </si>
  <si>
    <t>Se elaboró una cartilla para la gestión y protección del patrimonio arqueológico dirigida a entes territoriales en la cual se describen conceptos fundamentales como patrimonio arqueológico, arqueología preventiva, plan de manejo arqueológico, área arqueológica protegida, entre otros; y se presentan los procesos relacionados con la conservación y divulgación del patrimonio arqueológico y las potenciales fuentes de financiamiento para proyectos relacionados.
Por otro lado, el Instituto mantiene una comunicación frecuente con las alcaldías y entes territoriales involucrados en la ejecución de los inventarios y planes de manejo arqueológico municipales. El caso específico del piloto del Plan de Manejo Arqueológico (PMA) del municipio de Soacha dará los lineamientos para estos casos en todo el país.</t>
  </si>
  <si>
    <t>El Instituto Colombiano de Antropología e Historia ha publicado cuatro resoluciones relacionadas con el Programa de Arqueología Preventiva (PAP):
1) Las resoluciones No. 041 del 13 de febrero de 2020 y No. 193 de 05 de mayo de 2020, que modifican la la resolución No. 297 del 5 de diciembre de 2019 y por medio de las cuales se adopta la nueva versión digital del formulario a través del cual se lleva a cabo la solicitud de registro de que trata el artículo 2.6.5.4. del Decreto 1080 de 2015 y se establecen otras disposiciones.
2) La resolución No. 065 del 05 de marzo de 2020 "Por la cual se acogen los términos de referencia para el desarrollo de la fase de diagnóstico y prospección del Programa de Arqueología Preventiva de que trata el artículo 2.6.5.5.del Decreto 138 de 2019..." y la resolución No. 134 del 16 de abril de 2020 que señala que "El desarrollo de la fase de diagnóstico y prospección con sujeción a los términos de referencia acogidos con la presente Resolución, no limita de manera alguna la facultad que tiene el ICANH de proteger el patrimonio arqueológico. Para dicho efecto podrá, excepcionalmente, solicitar al interesado información que considere indispensable, en circunstancias no previstas en los términos de referencia y previa justificación técnica”.</t>
  </si>
  <si>
    <t>El ICANH ha avanzado en la elaboración de tres manuales para consulta relacionados con los procesos descritos en el Decreto 138 del 06 de febrero de 2019 sobre patrimonio arqueológico y el manejo de sensores remotos: protocolo de hallazgos fortuitos, protocolo de manejo de bienes arqueológicos muebles y protocolo de manejo de sensores remotos.</t>
  </si>
  <si>
    <t>Se realizó la organización del nuevo material bibliográfico de la biblioteca del Parque Arqueológico de San Agustín para ofrecer próximamente servicios y actividades a la comunidad.  En conjunto con la biblioteca municipal, y a través de la emisora del municipio, se realizó una actividad de promoción de lectura y  la divulgación de los servicios próximos a ofrecerse.</t>
  </si>
  <si>
    <t>El ICANH ha participado con la emisión de conceptos técnicos y de análisis internos en la generación de normatividad sobre el patrimonio cultural a través de los siguientes contextos: 
• Proyecto de Ley n.° 149 de 2019 “por medio del cual se crea el fomento de servicios para la protección y promoción del patrimonio arqueológico colombiano”, sobre el cual se remitieron comentarios al Ministerio de Cultura y se está a la espera del avance del proyecto.
• Modificación del Decreto 1080 de 2015 por medio de los Decretos 138 y 2358 de 2019.
• Decreto de creación de distritos.
• Resolución para la regulación de la declaratoria de paisajes culturales.</t>
  </si>
  <si>
    <t>El Plan de Manejo Arqueológico (PMA) formulado para el Área Arqueológica Protegida Serranía de La Lindosa tiene como eje cinco programas a desarrollar para propender por la protección del patrimonio arqueológico allí presente: 1) conservación preventiva, 2) conservación curativa y restauración, 3) realce y difusión, 4) manejo turístico e 5) investigación. Durante el año 2019 el ICANH inició la implementación del PMA y la evaluación de las condiciones para una propuesta de manejo y gestión de algunos polígonos del Área Arqueológica Protegida, que presentan dinámica creciente de turismo, bajo la posibilidad de conformación de un parque arqueológico nacional. Sin embargo, hasta el momento se está surtiendo la etapa de pre-facibilidad técnica como línea base para la formulación del proyecto, sin que ello conlleve la certeza de la conformación del parque. 
En la etapa de prefactibilidad se ha contratado el levantamiento topográfico y los estudios catastrales requeridos para identificar el posicionamiento geográfico de las áreas arqueológicas y las zonas de influencia. En ese sentido, el ICANH ha adelantado una serie de acciones tendientes a la definición de la situación legal del territorio con miras a tomar la decisión más acertada para proteger el patrimonio arqueológico. Sin embargo, es preciso aclarar que la viabilidad del proyecto de creación de un parte arqueológico en la Serranía de La Lindosa dependerá que una serie de estudios (de carácter social, ambiental, predial, financiero, entre otros) que soporten de manera suficiente la decisión de la administración. Además, requerirá la aprobación de varias entidades.</t>
  </si>
  <si>
    <t>Para la vigencia en curso, el ICANH otorgó 19 estímulos para el fomento y desarrollo de investigaciones en las áreas misionales de patrimonio, arqueología, antropología e historia de acuerdo con la siguiente distribución:
Grupo de patrimonio otorgó 3 estímulos.
Grupo de história otorgó 5 estímulos.
Oficina de publicaciones otorgó 1 estimulo.
Grupo de antropología otorgó 6 estímulos.
Grupo de arquelogía otorgó 4 estímulos.</t>
  </si>
  <si>
    <t>El ICANH desde sus grupos misionales cuenta con los siguientes proyectos culturales en materia de arqueología, antropología, patrimonio e historia:
1. Proyecto para la creación de un museo de oficios que involucra la participación de la población de Bocachica-Cartagena, a cargo del área de museología.
2. Proyecto de arqueología comunitaria, que implica una estrategia participativa de apropiación, valoración, protección y divulgación del patrimonio arqueológico, a cargo del grupo de arqueología.</t>
  </si>
  <si>
    <t>Formulación del proyecto titulado "Nariño: Arqueología en áreas de habitación, distribución espacial y cronología (cuenca media del río Guáitara)", el cual es liderado por el investigador Víctor González, del grupo de arqueología, y es cofinanciado por la FIAN
Apoyo de la Embajada Suiza para la cofinanciación de la Museología y Museografía en el Parque arqueológico e Histórico de Santa María de la Antigua del Darién y el Catálogo de Cerámica Arqueológica de Colombia, enfocado a la sistematización y divulgación de las tipologías establecidas para la cerámica en Colombia.</t>
  </si>
  <si>
    <t>El ICANH ha decidido fortalecer su relación con los diferentes laboratorios y departamentos de arqueológia a nivel nacional, así como robustecer su infraestructura antes de avanzar en la construcción de un museo arqueológico nacional. No obstante, con el laboratorio de arqueología de la entidad, con las investigaciones que se adelantan en la disciplina al interior del Instituto y con el fortalecimiento de las relaciones interinstitucionales, se contribuye a la investigación y divulgación arqueológica.</t>
  </si>
  <si>
    <t>El ICANH acompaña técnicamente la consolidación de espacios de conservación e investigación de material arqueológico por medio de tres enfoques: la definición y catalogación de los bienes integrantes del patrimonio arqueológico de la nación, la reglamentación y supervisión de las tenencias de los bienes inmuebles y la protección legal del patrimonio.
Dentro de esos tres enfoques se desarrollan labores de asesoria y supervisión que involucran a todas las personas (naturales y jurídicas) relacionadas con la conservación e investigación de material arqueológico como: 
1) Peritajes que permiten determinar de manera preliminar la pertenencia de piezas arqueológicas al patrimonio arqueológico de la nación, para iniciar con el debido proceso que garantice su conservación.
2) Atención de casos de hallazgos fortuitos y de afectación al patrimonio para velar por la protección y conservacion de los bienes.
3)Visitas técnicas de seguimiento a las Autorizaciones de Intervención Arqueológica en el marco del Programa de Arqueología Preventiva.
4) Asesorías a entes territoriales y emisión de conceptos técnicos sobre patrimonio arqueológico.</t>
  </si>
  <si>
    <t>Para la vigencia 2020  se cuenta con seis proyectos en parques arqueológicos y áreas arqueológicas protegidas divididos de la siguinete manera:
Gestión de Parques Arqueológicos:
1. Conservación Parque arqueológico de Tierradentro
2. Conservación Parque Arqueológico Teyuna
3. Conservación Parque arqueológico de San Agustín 
4. Gestión y conservación en Santa María de la Antigua del Darién
Señalización museográfica de Parques Arqueológicos
1. Parque Arqueológico de San Agustín 
2.  Museos Parque Arqueológico Tierradentro</t>
  </si>
  <si>
    <t>En el marco de la APP de patrimonio cultural sumergido - Proyecto San José, el Instituto Colmbiano de Antropología e Historia elaboró un documento con las consideraciones técnicas sobre la importancia del proyecto en cuestión y con los lineamientos necesarios para la rigurosa investigación del Pecio del Galeón San José, el cual fue declarado por el Consejo Nacional de Patrimonio como Bien de Interés Cultural (BIC) del ámbito Nacional. Se espera que los originadores del proyecto lo desarrollen acorde a los lineamientos establecidos por el ICANH, como autoridad en la materia, para garantizar la adecuada recuperación y preservación de este bien del patrimonio cultural sumergido.</t>
  </si>
  <si>
    <t xml:space="preserve">Se finalizó la edición de 7 nuevos títulos del sello editorial de la entidad (artes finales a punto de impresión): 
1. Arqueología en territorios de incandescencia 
2. Iglesia sin Rey
3. Legados y retos de la independencia
4. Un museo de oficios en el fuerte de San Fernando
5. Casanare y la Campaña Libertadora. 1815-1819
6. Revista Colombiana de Antropología 56-1
7. Revista Fronteras de la historia 25-1 
Debido a la pandemia, sin embargo, solo 4 de ellos alcanzaron a arribar a los almacenes del ICANH antes de entrar en el aislamiento obligatorio. </t>
  </si>
  <si>
    <t>Se suscribió el contrato No. 1352117  el cual tiene como objeto contractual " Prestar sus servicios profesionales en la revisión del proceso de reorganización de la entidad". 
Como resultado de la gestión realizada, se obtuvieron los siguientes productos:
1. Análisis del estudio técnico de rediseño institucional.
2. Concepto de estudio técnico de rediseño institucional.</t>
  </si>
  <si>
    <t>En cumplimiento a lo establecido en la Ley 1712 de 2014, el ICANH realizó la construcción y publicación del Plan Anticorrupción y de Antención al ciudadano para esta vigencia dentro de la fecha establecida, 31 de enero de 2020. Este Plan contiene las estratégias encaminadas a los componentes Mapa de Riesgos de Corrupción, Racionalización de trámites, Rendición de Cuentas, Servicio al ciudadano, Transparencia y Acceso a la Información y  Participación Ciudadana como iniciativa adicional.
Se realizó el primer seguimiento y monitoreo de las actividades establecidas en el Plan Anticorrupción y de Atención al ciudadano, se puede evidenciar el avance en cada uno de los componentes en el siguinete link: 
https://www.icanh.gov.co/transparencia_acceso_informacion_publica/planeacion/politicas_lineamientos_sectoriales_1179/plan_anticorrupcion_atencion_7867/2020</t>
  </si>
  <si>
    <t>Para la implementación del MIPG acorde a lo establecido en las siete dimensiones del modelo,  el ICANH  ha construido diecinueve fichas identificactivas  correspondientes a las diferentes Políticas que operativizan el modelo, estas fichas, cuentan con una alineación con el marco estratégico institucional y nacional. En este sentido, la  Oficina de Planeación a través de un cronograma se encuentra desarrollando mesas de trabajo con las diferentes áreas responsables de las políticas,  para socializar los Planes de mejoramiento producto de los autodiagnósticos y las 19 Políticas.
Con este ejercicio participativo, se garantiza la socialización del MIPG como herramienta clave para la mejora institucional, además, se logra involucrar a todas las áreas en la construccción e implementación del modelo a través de las diferentes herramientas y lineamientos con que cuentan las políticas. 
Como resultado de las mesas de trabajo, se obtendrá las fechas de cumplimiento para las actividades registradas en el plan de Mejoramiento, esto, con el fin de que la Oficina de Control Interno pueda garantizar el cumplimiento de los pactado en el plan de mejoramiento.</t>
  </si>
  <si>
    <t>AVANCE 2020</t>
  </si>
  <si>
    <t>PND</t>
  </si>
  <si>
    <t>ID_OBJETIVO</t>
  </si>
  <si>
    <t>ID_ESTRATEGÍA</t>
  </si>
  <si>
    <t>ID_INDICADOR</t>
  </si>
  <si>
    <t>CIERRE
 2019</t>
  </si>
  <si>
    <t>Cumplimiento 2do. Trim</t>
  </si>
  <si>
    <t>Largo</t>
  </si>
  <si>
    <t>Asesor OAP</t>
  </si>
  <si>
    <t>Usuario que registra la información</t>
  </si>
  <si>
    <t>Observación</t>
  </si>
  <si>
    <t>Se tiene previsto para el año 2020 realizar un documento que servirá de insumo para la modificación de la Ley General de Cultura. Se elaboró una guía metodológica y un cronogrma de actividades para el cumplimiento de esta acción.</t>
  </si>
  <si>
    <t>Ok</t>
  </si>
  <si>
    <t>Edgar Hernando Suarez Vega</t>
  </si>
  <si>
    <t>Se han conceptiualizado 3 proyectos</t>
  </si>
  <si>
    <t>Despacho del Viceministro de la Creatividad y la Economía Naranja</t>
  </si>
  <si>
    <t>Con corte al 30 de junio: En cumplimiento de los dispuesto en la Ley 1437 de 2011, art. 8°, numeral 8, desde el 28 de mayo, hasta el 13 de junio se surtió la publicación en la página web del Ministerio de Cultura, para observaciones de la ciudadanía, del proyecto de decreto "Por el cual se reglamentan y desarrollan los artículos 132 a 136 del Decreto Ley 2106 de 2019, referentes a la simplificación de trámites y requisitos para la realización de espectáculos públicos de las artes escénicas…”
• El 18 de junio se remitió el proyecto de decreto y la matriz de observaciones a la Oficina Jurídica del Ministerio de Cultura, para solicitar nuevamente concepto ante el DAFP de manera previa a la continuidad del trámite ante la Secretaría Jurídica de Presidencia
• El 25 de junio se remitió a la Oficina Jurídica del Ministerio de Cultura para revisión, Resolución elaborada y trabajada de forma conjunta con la DIAN cuya finalidad es brindar herramientas para facilitar los acuerdos de pago del IVA de actividades declaradas como patrimonio cultural, a los que alude el artículo 124 de la ley 2010 de 2019
• El 4 de junio de 2020 se expidió el decreto legislativo 818 de 2020 “Por el cual se adoptan medidas especiales para la protección y mitigación del impacto del COVID-19 en el sector cultura, en virtud del estado de emergencia Económica social y ecológica, declarada mediante el Decreto 637 de 06 de mayo de 2020”.
• Se trabaja desde el 8 de junio en texto del nuevo articulado de proyecto de ley de reactivación cultural, en la que han intervenido todas las direcciones del Viceministerio de la Creatividad y la Economía Naranja (Dirección de Artes, Dirección de Audiovisuales, Cine y Medios Interactivos y Dirección de Estrategia, Desarrollo y Emprendimiento) así como la Dirección de Patrimonio. El pasado jueves 25 de junio se remitieron los primeros textos del articulado del proyecto de ley y se incluyó la información en una matriz para efectos de verificación y seguimiento.</t>
  </si>
  <si>
    <t>Sergio Esteban Pinto Arias</t>
  </si>
  <si>
    <t>Despacho de la Dirección de Patrimonio y Memoria</t>
  </si>
  <si>
    <t xml:space="preserve">A corte del 30 de junio se consolidó la  base de datos para convocar a reunión de trabajo a los 17 centros históricos que hacen parte de la Red de pueblos patrimonio y  a las  19 manifestaciones del PCI.  Se realizó documentos conjuntamente con PCI para caracterizar el estado del turismo en las manifestaciones.
Se realizó el documento de presentación sobre turismo cultural que será realizará con los grupos focales  de centros históricos y manifestación  como parte del proceso de construcción participativa con el sector cultura.
 El trabajo de construcción conjunta con el Viceministerio de Turismo  y el proceso de participación  y construcción participativa fue suspendida  por solicitud del Viceministerio  de turismo  (directora de la dirección de calidad y sostenibilidad. </t>
  </si>
  <si>
    <t>Sandra Amezquita</t>
  </si>
  <si>
    <t xml:space="preserve">Con corte a 30 de junio  se ha seguido trabajando con las ciudades de Bogotá y Popayán.Cpm estas ciudades se las se está articulando el trabajo para los conocimientos y de planificación del patrimonio cultural inmaterial en contextos urbanos </t>
  </si>
  <si>
    <t xml:space="preserve">Despacho de la Dirección de Poblaciones_x000D_
</t>
  </si>
  <si>
    <t>Los días 11, 12 y 13 del mes de junio se realizó las reuniones previstas en la etapa 1 de la ruta de protocolización del Plan decenal de lenguas nativas acordado con la Mesa Permanente de Concertación MPC. En la pandemia por el COVID -19  las reuniones se realizaron de manera virtual en los 6 departamentos de la Amazonia colombiana.   Desde canales virtuales delegados y delegadas indígenas hablantes de 55 lenguas nativas de los seis departamentos de la Amazonía Colombiana con representantes de los Ministerios de Educación Nacional, Ministerio de Cultura, Ministerio del Interior y algunas Secretarías de Educación se realizó el análisis y retroalimentación de los documentos del Plan Decenal de Lenguas Nativas: Encuentros Territoriales Caminando hacia el plan decenal de lenguas nativas: pensamientos amazónicos, cuyo objetivo principal fue fortalecer y retroalimentar las estrategias del Plan Decenal de Lenguas Nativas, como instrumento de planeación para la conservación, fortalecimiento y revitalización de las lenguas nativas. Estos espacios se llevaron a cabo bajo el liderazgo y orientación de la Coordinación de Educación de la Organización Nacional de los Pueblos Indígenas de la Amazonia Colombiana-OPIAC. El Ministerio de Cultura Dirección de Poblaciones acompañó con asistencia técnica los 3 días con tres profesionales.</t>
  </si>
  <si>
    <t>Edward Herney Jimenez Garcia</t>
  </si>
  <si>
    <t>Con corte al 30 de junio: Una vez aprobada la Política Integral Naranja por parte del Comité directivo del Ministerio de Cultura, se procedió al diseño del Decreto que reglamenta el artículo 4 de la Ley 1834 de 2017 en donde se determina la formulación de la Política Naranja. Este Decreto está en revisión de la oficina jurídica del Ministerio de Cultura, y posteriormente pasará a radicación a la oficina jurídica de Presidencia de la República. Una vez esté firmado por el Presidente se inicia el proceso de construcción del plan de acción que según el Decreto deberá estar listo, hasta máximo 6 meses después de la sanción presidencial.</t>
  </si>
  <si>
    <t>Con corte al 30 de junio: Se consolidaron las fuentes de información secundaria necesarias para el cálculo de la Cuenta Satélite de Cultura y Economía Naranja (CSCEN) 2014-2019p; también se inició el proceso de cálculo para las cuentas de producción, generación del ingreso y BOU. éstas se calcularán para 34 Códigos de Actividad Económica (CIIUs) totales y 67 CIIUs parciales</t>
  </si>
  <si>
    <t>Despacho de la Dirección de Fomento Regional</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</si>
  <si>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A junio de 2020 se han visitado 1087 de 1134 departamentos y municipios para un avance del 93,7%</t>
  </si>
  <si>
    <t>Alfredo Rafael Goenaga Linero</t>
  </si>
  <si>
    <t>A la fecha 471 municipios han girado a Colpensiones la suma de $121,763 millones para asignar a 4.943 creadores y gestores culturales los beneficios de anualidad vitalicia (4.446) y financiación de aportes al Servicio Social Complementario de BEPS (497).</t>
  </si>
  <si>
    <t>El resultado del indicador se analizará a partir del segundo semestre del 2020, cuando los planes de desarrollo sean aprobados y consolidados.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</si>
  <si>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 xml:space="preserve">Grupo de Emprendimiento Cultural_x000D_
</t>
  </si>
  <si>
    <t>Con corte al 30 de junio:
1) Se realizó acompañamiento técnico para socialización del documento diagnóstico resultado de la implementación 2019 del Mapeo Exprés de Industrias Culturales y Creativas en el nodo de Medellín.
2) Se realizó acompañamiento técnico en el desarrollo de las actividades del convenio con Findeter, relacionadas con la implementación de Mapeos Exprés 2020 en: Popayán, Neiva, Villavicencio, Cúcuta, Armenia e Ibagué.</t>
  </si>
  <si>
    <t>Meta Ajustada Abril</t>
  </si>
  <si>
    <t>Con corte al 30 de junio: Se continúa en fase precontractual: Se adelantaron acciones relacionadas con ajustes al documento de consolidación del estudio de mercado y estudio del sector, solicitados por la oficina de contratos y convenios. Adicionalmente, se hizo la solicitud del CDP del proyecto después del visto bueno de la revisión de los cambios mencionados. 
Se recibieron dos solicitudes de información sobre el proceso del convenio, una por parte de un colectivo de mujeres de la Guajira y otra de la Corporación Social Incluyamos.</t>
  </si>
  <si>
    <t>Desarrollo del programa "mujeres narran su territorio"
Código: Programa mujeres narran su territorio</t>
  </si>
  <si>
    <t>Despacho del Ministro</t>
  </si>
  <si>
    <t>A corte de junio en el marco del programa “Mujeres narran su territorio” y su estrategia digital “Relatos de Mujeres” que viene circulando cada viernes desde el 3 de abril, se desarrolló infografía con el balance de los dos primeros meses, clasificando los relatos recibidos por grupo étnico o de interés, heterogeneidad narrativa, geográficamente municipios y departamentos participantes y énfasis de acuerdo a fechas que circularon los relatos con la temática y coyuntura de agenda nacional (El cumplimiento de todos los componetes va al 75% para el cumplimiento de la meta).</t>
  </si>
  <si>
    <t>Cesar Augusto Celedon Barros</t>
  </si>
  <si>
    <t>Meta 2020 se ajusto Junio</t>
  </si>
  <si>
    <t>Con corte al 30 de junio:
En la elaboración de las agendas se avanzó en las siguientes etapas y acciones:
ETAPA 1 – Continuidad del ejercicio de Concertación de cuellos de botella en: Medellín y Manizales. 
ETAPA 2 - Identificación de proyectos regionales y locales Naranja
*Acción 1: Identificación/Socialización programas, proyectos, iniciativas nacional-regional en Barranquilla, Valledupar, Pasto, Bolívar, Santa Marta.
*Acción 2: Identificación y pre filtro de proyectos de orden local en Bucaramanga</t>
  </si>
  <si>
    <t>Con corte al 30 de junio: se dio continuidad a la consolidación del acompañamiento a ciudades y municipios mediante reuniones virtuales, concertación de agendas, cronogramas y envío de información para el desarrollo y coordinación de las decisiones administrativas que permitirán la delimitación e implementación de Áreas de Desarrollo Naranja (ADN) en el país. Las ciudades y municipios con los que se ha venido trabajando periódicamente son:
• Ibagué.
• La Ceja.
• Palmira.
• Pamplona.
• Popayán.
• Tunja.
• Valledupar.
• Villapinzón.
• Villavicencio.
• Pereira.
• Riohacha.
• Manizales.
• Bogotá.
• Girardot.
• Área metropolitana del valle de Aburrá (específicamente los municipios de Envigado y Bello)
• Jamundí.
• Santa Marta.
Fueron remitidos comentarios desde el Ministerio de Cultura a los proyectos de Decreto de delimitación de Villapinzón y La Ceja.
Se remitió a los municipios mencionados, la actualización del modelo de Decreto guía de delimitación de ADN formulado desde el Ministerio de Cultura.</t>
  </si>
  <si>
    <t>Para el mes de junio se avanzó administrativamente en el desarrollo de las propuestas de las organizaciones y elaboración de los CDP. Se tiene previsto para el mes de julio comprometer los recursos proyectados a través de la suscripción de los convenios, entre los cuales se encuentran los siguientes: Organización Nacional Indígena de Colombia ONIC, el resguardo de San Lorenzo, Arquia, los Consejos Comunitarios de Yurumangui y Jiguamiando.</t>
  </si>
  <si>
    <t xml:space="preserve">Biblioteca Nacional de Colombia_x000D_
</t>
  </si>
  <si>
    <t>Con corte a 30 de junio  el DANE se encuentra preparando la encuesta de consumo cultural, la cual medirá el índice de lectura.</t>
  </si>
  <si>
    <t>Diana Patricia Restrepo Torres</t>
  </si>
  <si>
    <t>Durante el mes de junio se continuó con la revisión, edición y publicación de títulos digitalizados, de acuerdo con el plan anual de digitalización. Se pusieron al público 125 títulos con corte a 30 de junio. En total se han digitalizado 3.584: LB 1.300 + 1.500 (en 2019) + 125 (enero 2020) + 125 (febrero 2020) + 69 (marzo 2020) + (190) en abril+(150) en mayo+(125) en junio.</t>
  </si>
  <si>
    <t>Despacho de la Dirección de Artes</t>
  </si>
  <si>
    <t>Durante el mes de junio accedieron al portal 155.346  usuarios más.  En este mismo sentido, se ha trabajado con estos actores en distintos espacios para que en las orientaciones brindadas a agentes educativos frente al trabajo virtual se incluya el uso de los contenidos, también se trabaja en alianzas con distintos sectores para seguir ampliando los distintos canales de distribución de contenidos. 
para un acumulado con la línea de base de 2115268</t>
  </si>
  <si>
    <t>Alexandra Paola Correa Gonzalez</t>
  </si>
  <si>
    <t>Durante el mes de junio se llevó a cabo el proceso de formación inicial e inducción a nuevos bibliotecarios en todo el país, el cual se desarrolló con 567 participantes inscritos de las diferentes regiones. Este proceso se adelantó de manera virtual y remota con tutoría por parte de los equipos de tutores y promotores de lectura de las Estrategias Regionales de la Biblioteca Nacional. Por otra parte, se realizó la remisión de las comunicaciones que oficializan el acompañamiento técnico a las bibliotecas y 187 administraciones locales priorizadas para el año 2020. Así mismo, se realizó la gestión con las administraciones para la asignación de un paquete de voz y datos con destino a las bibliotecas públicas priorizadas, con el fin de garantizar las condiciones básicas del acompañamiento virtual y remoto, así como el despliegue de las acciones concertadas hacia la comunidad.</t>
  </si>
  <si>
    <t xml:space="preserve">Con corte 30 de junio de 2020, en el marco de la acciones de la ruta metodológica del diseño de cualificaciones realizamos la revisan de 2700 denominaciones ocupacionales asociadas a los diferentes segmentos del campo cultural de los siguientes códigos: 1330-1349-1431-2153-2161-2162-2163-2166-2269-2310-2320- 2330- 2354-2355 -2431- 2621-2622—2632- 2633 -2641-2642-2643-2651-2652-2653-2654-2655-2656-2659-3118 -3222 -3230- 3339-3431-3432-3433-3434-3435- 3521- 3522- 4413- 5113- 5120- 5142 – 5241- 7111- 7115- 7312 -7314- 7315- 7316- 7321- 7322- 7323- 7331- 7332- 7333- 7341- 7342- 7351- 7352- 7361- 7362-7363-7370-7391-7392-7393-7399-9629-2163-2166-3432-1349-1420-1431-2166-2310-2320-2330-2431-2432-2512-2611-2621-2641-2642-2643-2651-3118-3322-3331-3332-3339-3343-3431-3433-4413-7321-7322-7323-1330-1349-1431-2153-2161-2162-2163-2166-2269-2310-2320-2330-2354-2355-2431-2621-2622-2632-2633-2641-2642-2643-2651-2652-2653-2654-2655-2656-2659-3118-3222-3230-3339-3431-3432-3433-3434-3435-3521-3522-4413-5113-5120-5142-5241-7111-7115-7312-7314-7315-7316-7321-7322-7323-7331-7332-7333-7341-7342-7351-7352-7361-7362-7363-7370-7391-7392-7393-7399-9629-2163-2166-3432-1349-1420-1431-2166-2310-2320-2330-2431-2432-2512- 2611-2621-2641-2642-2643-2651-3118-3322-3331-3332. Lo anterior para forlacer el trabajo que el DANE y el SENA lideran para la implementación de la Clasificación unificada de ocupaciones para el país. 
 </t>
  </si>
  <si>
    <t xml:space="preserve">Con corte a 30 de junio, la Dirección de Artes desde el área de artes visuales habilitó  150 cupos para beneficiar los formadores en la zona comprendida entre Neiva y Barrancabermeja. Asi mismo desde los talleres virtuales  de escritura creativa- RELATA se crearon 400 cupos para beneficiar a formadores; en los géneros de cuento, novela, ciencia ficción, crónica y gestión editorial. Adicional se están beneficiando a 90 jóvenes en tres centros de atención especializada bajo el sistema de responsabilidad social adolescente del ICBF de las regionales de Norte de Santander, Caldas y Tolima, en cuanto a el área de  teatro y circo no se han podido realizar los laboratorios de formacion en teatro que se tenían proyectados, se vienen trabajando en la formulación de encuentros de formacion para formadores que se iniciaran en el mes de julio. 
</t>
  </si>
  <si>
    <t>Para el mes de mayo, se están formando a través de los Centros de Formación Musical Batuta 18.000 niños, niñas, jóvenes y adolescentes, así mismo se continuó con el fortalecimiento y acompañamiento de las escuelas de música del barrio Nuevo Horizonte de la comuna cinco del municipio de Tumaco, el cual beneficia a 400 niños, niñas y jóvenes del casco urbano y de centros poblados, por otra parte se continuará apoyando la escuela de Música de Lucho Bermúdez del Carmen de Bolívar, que permitirá beneficiar a 1.200 niños, niñas y jóvenes del casco urbano y zona rural del municipio.</t>
  </si>
  <si>
    <t>Despacho de la Dirección de Cinematografía</t>
  </si>
  <si>
    <t>Al  30 de junio, en coordinación con Proimágenes y bajo el contexto del Covid-19, se rediseñaron los componentes básicos de la Temporada Cine Crea Colombia como estrategia para realizar el acompañamiento a municipios a través de circulación de cine colombiano online y del desarrollo de estrategias de mediación virtual  a través de 7 líneas curatoriales y de programación de películas nacionales que se ofrecerán a través de la plataforma Retina Latina durante 5 meses. Esta temporada contará con la alianza de festivales, cinematecas y otras plataformas digitales con producciones cinematográficas nacionales. Para el 2do trimestre no hay avances cuantitativos, razón por la cual, el avance acumulado para el 2020 es el de cierre del 2019 que fue de 16 municipios acompañados.</t>
  </si>
  <si>
    <t>Martha Liliana Garzon Ramirez</t>
  </si>
  <si>
    <t>Despacho de la Dirección de Comunicaciones</t>
  </si>
  <si>
    <t>Con corte a 30 de junio, se ha fortalecido una Escuela, corresponde a la Escuela de Comunicación del pueblo Wayuu, la cual se ha beneficiado con formación en producción audiovisual en alianza con la Organización Internacional para las Migraciones - OIM.</t>
  </si>
  <si>
    <t>Mónica María Ramírez Hartman</t>
  </si>
  <si>
    <t>Pilotos con el programa "mujeres afro narran su territorio implementados". (componente creación)
Código: Programa mujeres afro narran su territorio</t>
  </si>
  <si>
    <t>Meta Cumplida en 2019</t>
  </si>
  <si>
    <t>Se solicta Eliminar, pero tiene cumplimiento de meta en 2019 por esto se deja (Se modifican sus metas 2020 al 2022)</t>
  </si>
  <si>
    <t>Entre el 01 de enero y el 30 de junio se registraron 1.174.066 visitas, que sumadas a las 2.211.031 del año 2019 dan un total acumulado de 3.385.097 (Enero: 63.241 / Febrero: 53.090 / Marzo 311.391 / Abril 390.426 / Mayo 216.907/ Junio 139.011). El incremento de visitas de usuarios se dió por la necesidad de consumo cinematográfico online para suplir las necesidades que no se puede atender presencialmente en salas de cine del país.</t>
  </si>
  <si>
    <t>Con corte a 30 de Junio la Dirección de Comunicaciones  apoyó la producción de 158 contenidos mediáticos culturales, en diferentes formatos (Audiovisual, Sonoro y Digital) en  el marco de los proyectos Comunicación y Territorio, Narrativas Digitales, Comunicación e Infancia y a través de los ganadores de la Convocatoria del Programa Nacional de Estímulos.
Sumando los contenidos realizados en 2019 (256), se lleva un avance de 414 contenidos creados.</t>
  </si>
  <si>
    <t>Al corte de junio de 2020 se da cumplimienro a la meta 2020, con 125 presentaciones, donde se realizaron 104 al cierre del 2019 y 21 presentaciones a junio de 2020; donde fueron 21 Conciertos de música sinfónica de los cuales 14 fueron presenciales y 7 virtuales. Adicional se realizaron 29 contenidos audiovisuales para acercar al publico a la experiencia de la música sinfónica.</t>
  </si>
  <si>
    <t>Diana Patricia Montenegro Beltran</t>
  </si>
  <si>
    <t xml:space="preserve">Grupo del Teatro Colón </t>
  </si>
  <si>
    <t xml:space="preserve">A 17 de marzo, el Teatro Colón ha realizado 268 funciones, de acuerdo con  la línea base 2019. Para la vigencia 2020 no se registra avance en realización de funciones en el escenario del teatro, dadas las medidas de seguridad y salubridad implementadas por el gobierno frente al COVID 19, las cuales obligaron al cierre del Teatro y en consecuencia a la cancelación de los espectáculos que se tenían programados para el primer semestre del año. Sin embargo, el Teatro replanteó toda su programación para realizarla de manera virtual y a la fecha se han transmitido cinco (5) obras a través de canales digitales:  Woyzcek de Georg Büchner, Visualizaciones 38 595 ; La princesa ligera , Visualizaciones 14 262; El dueño de todas las cosas, Visualizaciones 21.478 ; Macbeth- Giuseppe Verdi, Visualizaciones 9.072; Macbeth- William Shakespeare, Visualizaciones: 10.649   - con un total de 94.056 visualizaciones.
Se realizó la producción de 5 Conciertos Colón Arcadia " Desde mi casa:  Dúo Villa-Lobos,  Total de Visualizaciones 3.969; Teresita Gómez, Total de Visualizaciones 13.675; Samuel Torres, Total de Visualizaciones 7.022; El Tuyero Ilustrado, Total de Visualizaciones 4.137; Germán Darío Pérez: Total de Visualizaciones 9.986.
Para un total de 10 producciones transmitidas con   132.845 visualizaciones.. </t>
  </si>
  <si>
    <t>Helena Carvajal Chavez</t>
  </si>
  <si>
    <t>Con corte al 30 de junio:
1. Para la vigencia 2020 se tiene previsto el desarrollo de convenios con Bancóldex y el FNG, los cuales se encuentran pausados teniendo en cuenta el congelamiento de recursos realizado en esta vigencia al Ministerio de Cultura y puntualmente a la Dirección de Estrategia Desarrollo y Emprendimiento.
2. Se celebró reunión el 4 de junio para revisar los prototipos del módulo de Findeter, se realiza la identificación y definición de los roles para dicho módulo, se realiza la implementación y diligenciamiento de los formatos de registro de historias de usuario y planning para el desarrollo por Sprints para el módulo de Findeter, de acuerdo con la programación definida en el cronograma y la especificación de tiempos establecida por la Ing. Adriana Vargas. Se realizan los siguientes prototipos del Módulo Findeter: Usuario general, Usuario evaluador del área competente, Usuario administrador, Usuario comité, Usuario coordinador. Dentro de las actividades técnicas se adelantó la Implementación de lógica en el backend, Evaluación de proyectos e Implementación de Proyecto Findeter, también se apoyó la creación del modelo de datos e implementación del API del módulo Findeter.</t>
  </si>
  <si>
    <t>Grupo de Politicas Culturales y Asuntos Internacionales</t>
  </si>
  <si>
    <t>A 30 de junio de 2020 se han gestionado $ 16.306.375.133 pesos colombianos en recursos de cooperación, que corresponden al 40.76% de la meta del cuatrienio.</t>
  </si>
  <si>
    <t>Natalia Sefair López</t>
  </si>
  <si>
    <t>Entre agosto de 2018 y mayo de 2020 se han aprobado 94 proyectos culturales y artísticos ante el Sistema General de Regalías. Estos proyectos están ubicados en 24 departamentos y el monto aprobado asciende a $242.529 millones de pesos. El 69% de los recursos están destinados a inversiones en infraestructura cultural; un 19% a procesos artísticos y el 12% restante a dotación.</t>
  </si>
  <si>
    <t xml:space="preserve">Grupo de Infraestructura Cultural_x000D_
</t>
  </si>
  <si>
    <t>Al corte 30 de junio, se han entregado 83 infraestructuras culturales, de las cuales 81 son línea base (Dic2019) y 2 más en 2020 las cuales son la construcción de la Biblioteca de Montelíbano en Córdoba y la adecuación de la biblioteca de Cúcuta en Norte de Santander.</t>
  </si>
  <si>
    <t>Cesar Javier Camargo</t>
  </si>
  <si>
    <t>Diseño del Museo Afro de Colombia</t>
  </si>
  <si>
    <t xml:space="preserve">Museo Nacional de Colombia_x000D_
</t>
  </si>
  <si>
    <t xml:space="preserve">Se conformó un Comité Académico con reunión prevista entre la Universidad Santiago de Cali, la Universidad del Valle y ICESI para generar una retroaliamentación sobre los contenidos del Museo. Se realizó ajuste en la Nominación: Museo de la Afrocolombianidad. </t>
  </si>
  <si>
    <t>Diego Camilo Charry S.</t>
  </si>
  <si>
    <t>Indicador Ajustado Abril</t>
  </si>
  <si>
    <t>Museo Nacional: Durante el mes de junio, se llevaron a cabo los mantenimientos a la infraestructura del Museo y al ascensor de personas, pero con las limitaciones propias del confinamiento determinado por las acciones del gobierno para frenar la expansión del COVID-19
PFM: Se han adelantado procesos para el enlucimiento de fachadas para los 2 museos de Popayán
Museos Quinta de Bolívar e Independencia:Se realizaron las actividades contempladas en el plan de mantenimiento general y conservación preventiva de ambos museos.Semanalmente se coordinó con el área administrativa de ambos museos la asistencia del personal de servicios generales para llevar a cabo las jornadas de mantenimiento intensivo en las salas de exhibición. Dada la emergencia sanitaria, el personal de servicios generales y de vigilancia siguió apoyando el desarrollo de las actividades de monitoreo que fueron contempladas en la lista de chequeo, para minimizar los factores de riesgo que puedan presentarse durante el periodo de aislamiento. 
Museos Colonial y Santa Clara: Durante el mes de junio se realizaron 41 mantenimientos a las exposiciones temporales y permanentes de  salas de los museos Colonial y Santa Clara</t>
  </si>
  <si>
    <t>Recursos aplazados.</t>
  </si>
  <si>
    <t>Circuitos nacionales e internacionales de las narradoras afros y sus obras.
Código: Programa mujeres afro narran su territorio</t>
  </si>
  <si>
    <t>Despacho del Ministro - Eliminado</t>
  </si>
  <si>
    <t>Se Elimina</t>
  </si>
  <si>
    <t>Se Elimina aprobado Ministra Junio</t>
  </si>
  <si>
    <t xml:space="preserve">Con corte a 30 de junio se continúa con los procesos de formación, por medio de recursos creados para el trabajo remoto como lo son: videos, audios y materiales impresos para ser desarrollados en casa. Así mismo, se han desarrollado protocolos de bio-seguridad y planes para pasar de retorno a clases presenciales, siguiendo las medidas de alternanza. Las Escuelas de Bogotá, Caldas y Buenaventura  han activado su restaurante por medio de servicios a domicilio, siguiendo las directrices de seguridad nacionales y con esto ayudar a solventar algunos gastos de las mismas. </t>
  </si>
  <si>
    <t xml:space="preserve">Con corte a 30 de junio  se acompañado la formulación, aprobación y elaboración de la resoluciones de la entrega de aportes para los Talleres Escuela de:
- Casanare: Técnicas de construcción con tierra Resolución 0912 de 2020
-Casanare: Cantos de Vaquería: Resolución 0911 de 2020
-Bolívar: Bioconstrucción, resolución 0910 de 2020  </t>
  </si>
  <si>
    <t>Con corte a 30 de junio se ha mantenido un diálogo abierto y constante con los representantes de las manifestaciones. El día 11 de junio se realizó una reunión con la red de gestores de las manifestaciones de la LRPCI del ámbito nacional y de la humanidad en la cual se habló de los desafíos que han tenido las manifestaciones por la emergencia de la COVID-19.</t>
  </si>
  <si>
    <t>Con corte a 30 de junio, la Hacienda La Bolsa en Villa Rica - Cauca fue incluida en la Lista Indicativa de Candidatos a Bien de Interés Cultural del Ámbito Nacional. A la fecha se continúa con la revisión y el trabajo respecto del Puente Eustaquio Palacios de Roldanillo - Valle del Cauca y a la espera de la remisión de la documentación que fue solicitada al departamento del Valle del Cauca (Secretaría de Cultura) en el mes de mayo. Por otra parte,  se continúa con la identificación de contactos con posibles cooperantes locales para el bien de la Iglesia de San Lázaro de Tunja - Boyacá, y se está a la espera de la información documental con la que cuenten -solicitada a las autoridades territoriales/departamental y municipal-; todo lo anterior para la construcción de soportes técnicos y legales que permitan realizar las solicitudes de inscripción en las Listas (Lista Indicativa de Candidatos a Bien de Interés Cultural de los ámbitos nacional o territoriales, según sea pertinente).</t>
  </si>
  <si>
    <t xml:space="preserve">Con corte a 30 de junio,el programa de expedicion sensorial se está adelantamdo en dos regiones, Catatumbo y Montes de María. El vance para este mes fue el proceso de adjudicacion que se realizará en el mes de julio para 4 regiones. (De las cuales se adicinan dos regiones de Pacífico Medio,  Pacífico Sur y Frontera Nariñense ) ; adicional a esto se realizó una propuesta de fortalecimiento para el alcance del programa expedicion sensorial, con el fin de recibir recursos de cooperación internacional; especificamente recursos de la Agencia Presidencial de Cooperación Internacional - APC. </t>
  </si>
  <si>
    <t>Planes formulados y en ejecución
Código: Bicentenario</t>
  </si>
  <si>
    <t xml:space="preserve">Junto con Vicepresidencia y los otros miembros  de la Mesa Bicentenaria se hizo un vídeo conmemorativo a las batallas de Puerto de Sabanilla, Barranquilla, Mompox y Tenerife, conmemorando la independencia de la costa Atlántica, luego de la liberación del Fuerte de Sabanilla, de Puerto Colombia, de Mompox y Tenerife; batallas que se llevaron a cabo el 11 de junio, 12 de junio, 19 de junio y 25 de junio de 1820.  Con ocasión de la pandemia COVID - 19 las reuniones programadas en los municipios antes mencionados no se realizaron, por lo tanto la decisión la de realizar un vídeo para promoverlo en universidades y centros culturales. </t>
  </si>
  <si>
    <t xml:space="preserve">Para el mes de junio En el marco del contrato interadministrativo 1206-20 con la Imprenta Nacional,  se ha avanzado en la impresión de 832.400 ejemplares de la serie "Leer es mi cuento" y  de la guía de promoción de lectura.
En alianza estratégica con el Instituto de Bienestar Familiar -ICBF, se han distribuido 300.000 ejemplares para las familias beneficiarias del ICBF
Los seis títulos que se están imprimiendo y distribuyendo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Nota: De los 6 títulos de la serie Leer es mi cuento, 2 de ellos son alusivos al Bicentenario de la Independencia: "Memorias de un caballo de la indepencia" y "La expedición botánica contada a los niños". El porcentaje de avance de estos dos títulos es de 18%.
</t>
  </si>
  <si>
    <t>Con corte a 30 de junio, para la formulación del PEMP del conjunto de inmuebles del municipio de Agua de Dios, Cundinamarca, se realizaron las siguientes acciones:
a) Gestión de la adición de los contratos de los profesionales que están trabajando exclusivamente en campo, pues por la emergencia se ha dificultado el desarrollo de sus actividades y están demandando un tiempo mayor. Realización de cronograma con plan de contingencia.
b) Realización de 4 comités de habitabilidad y 4 comités de sostenibilidad para seguimiento de actividades de equipo de trabajo, 2 comités de componente valoración patrimonial, PCI, PCMU, marco institucional, 1 reunión componente habitabilidad y 1 comité de estudio predial histórico.
c) Se realizó el seguimiento y revisión de documentos generados por el equipo de trabajo del PEMP.
d) Se realizaron actividades con actores externos al Ministerio: 1. Evento de taller de mapeo de actores del sector cultura del municipio de Agua de Dios, Cundinamarca.</t>
  </si>
  <si>
    <t>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
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t>
  </si>
  <si>
    <t>Museo Nacional: A 30 de Junio siguen en ejecución los planes de conservación de las colecciones de patrimonio cultural a cargo del Museo Nacional en Bogotá, realizando la mayoría de actividades de forma remota y algunas presenciales, por la pandemia COVID-19. Continúa el monitoreo de las colecciones, con el apoyo del Área Administrativa, personal de vigilancia y servicios generales, así como el monitoreo de condiciones ambientales de las salas en tiempo real del sistema Hanwell a través de la web. Las actividades presenciales han estado a cargo de los 2 restauradores y el auxiliar admtivo. del Área de Conservación y el coordinador del Grupo de Gestión de Colecciones, para recolección y recibo de obras, fumigación y revisión de colecciones en las 17 salas y las 15 reservas. 
PFM: Se realizó el diseño de  SICRE de tres museos de región para el año 20 y 21 (Museo Alfonso López y el Museo Rafael Núñez, Museo Guillermo Valencia)
Museos Quinta de Bolívar e Independencia: Semanalmente el area de conservación de los dos museos cordinó con el área administrativa el apoyo del personal de servicios generales para cumplir con el plan de conservación anual. El personal de servicios generales y de vigilancia siguió apoyando  las actividades contempladas en la lista de chequeo, elaborada por el area de conservación, para minimizar los factores de riesgo que puedan presentarse durante el aislamiento.
Museos Colonial y Santa Clara: A la fecha, se ha cumplido con  el relacionadas con el registro de la colección, y la actualización del sistema de colecciones colombianas</t>
  </si>
  <si>
    <t xml:space="preserve">Grupo Programa Nacional de Concertación_x000D_
</t>
  </si>
  <si>
    <t>A junio 30 de 2020, se han apoyado a través del PNCC 2.508 proyectos culturales correspondientes al 101% de la meta proyectada para la presente vigencia, así: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*116 Salas concertadas
*131 con énfasis en formación musical y práctica orquestal, en las regiones 
Amazonía:21
Caribe:31
Central:15
Eje Cafetero y Antioquia:21
Llanos y Orinoquia:10
Pacífico:20
Santanderes:12
Seaflower:1
*16 proyectos, en: Antioquia 2, Atlántico 1, Bogotá 4, Caldas 1, Córdoba 1, Santander 1, Valle del Cauca 3 y 3 Internacionales
Para un total de 6.858 (LB: 2.050; 2019: 2.300 y 2020: 2.508)
Cabe resaltar que para el año 2020, se superó la meta del indicador "Proyectos artísticos y culturales financiados a través del Programa Nacional de Concertación Cultural", teniendo en cuenta que, para las convocatorias de apoyo a proyectos, actividades artísticas y culturales y de Salas Concertadas, hubo un incremento en el número de proyectos y salas concertadas apoyadas.</t>
  </si>
  <si>
    <t>Nidia Piedad Neira Sosa</t>
  </si>
  <si>
    <t>A junio 30 de 2020, se cumplió con el 50% de esta meta, ya que se realizó el proceso la distribución de los los 449 proyectos seleccionados para su respectivo seguimiento, los cuales corresponden al 20% de los 2.245 proyectos apoyados en la convocatoria 2020.</t>
  </si>
  <si>
    <t xml:space="preserve">Grupo Programa Nacional de Estímulos_x000D_
</t>
  </si>
  <si>
    <t xml:space="preserve">Con la apertura de la primera fase de la convocatoria en el mes de abril se dio avance al proceso de deliberaciones y notificaciones teniendo como resultado del segundo trimestre y con corte al 30 de junio de 2020 un total de 88 ganadores. </t>
  </si>
  <si>
    <t>Desired Gamboa Báez</t>
  </si>
  <si>
    <t xml:space="preserve">No se registra ningún avance en el segundo trimestre del año sobre este indicador  ya que a pesar de contar con ganadores, el seguimiento se realizará una vez se otorguen los Estímulos. </t>
  </si>
  <si>
    <t>Con corte a 30 de junio se valido la plataforma de comercialización de productos de la Escuela taller Naranja https://escuelatallernaranja.com/</t>
  </si>
  <si>
    <t xml:space="preserve">Con corte a 30 de junio se ha continuado gestionando recursos para la implementación del Taller Escuela de comida tradicional bajo el modelo de diáspora africana. </t>
  </si>
  <si>
    <t>Con corte al 30 de junio: El desarrollo a plenitud de la actividad depende del descongelamiento de recursos para la vigencia 2020. Para el mes de julio de solicitará ajuste de la meta del indicador</t>
  </si>
  <si>
    <t>Con corte al 30 de junio:
1. Durante el  mes de junio se emitieron 3 certificados de inversión, para un total de 11 certificados de inversión en el 2020
2. A corte del 30 de junio de 2020, el equipo de instituciones evaluó un total de 280 proyectos que se presentaron para obtener el beneficio de rentas exentas por 7 años.
Durante este mes el Comité de Economía Naranja del Ministerio de Cultura se ha reunido dos veces para dar el concepto de estos proyectos, donde se ha decidido:
CUMPLE: 115
NO CUMPLE: 165
TOTAL PROYECTOS CONVOCATORIA MARZO: 280 
En el mes de Julio saldrá la segunda convocatoria para empresas que accedan al sistema de beneficios tributarios</t>
  </si>
  <si>
    <t xml:space="preserve">Durante el mes de junio se presentaron los siguientes avances a la implementación 2020: a) Priorización final mediadores 2019 y bibliotecarios públicos 2020 para acompañamiento remoto de 161 mediadores de 123 BRI y 142 bibliotecarios públicos que recibirán acompañamiento remoto (no se acompañarán 8 bibliotecas públicas debido a las condiciones de conectividad). b)Teniendo en cuenta el beneficio de paquetes de voz y datos para el acompañamiento remoto se gestionó el envío de cartas a mediadores de 123 BRI y a alcaldías de las 142 bibliotecas públicas priorizadas, para autorización y firma de compromisos de las recargas destinadas a recibir el acompañamiento y a realizar acciones con sus comunidades en fase remota. c) Diagnóstico inicial mediadores BRI 2020: Se contactaron 112 mediadores de 85 BRI y se formularon charlas virtuales de acompañamiento remoto, previo a fase presencial, dirigida a 109 mediadores de 85 BRI que tienen las condiciones de conectividad requeridas. </t>
  </si>
  <si>
    <t xml:space="preserve">En el mes de mayo los Directores de los museos del Ministerio de Cultura en Bogotá, analizaron las opciones para el desarrollo de estrategias virtuales con el fin de continuar las "Exposiciones Itinerantes" en las sedes del Banco de la República y otras entidades culturales de las regiones.   </t>
  </si>
  <si>
    <t xml:space="preserve">Grupo de Gestión Financiera y Contable_x000D_
</t>
  </si>
  <si>
    <t xml:space="preserve">Se han realizado un 60% de compromisos, Obligado 35 % y Pagos realizados un 34% del 1 enenro al 30 de Junio 2020, de acuerdo a lo enviado por las areas  de su ejecucion </t>
  </si>
  <si>
    <t>Sandra Milena Ruiz Manrique</t>
  </si>
  <si>
    <t>Correponde al seguimiento e informe de cuplimiento del primer trimestre de la vigencia 2020, para los 72 indicadores del Plan Estrategico Institucional 2019-2022 del Ministerio de Cultura.</t>
  </si>
  <si>
    <t>Carlos Alberto Morales Castro</t>
  </si>
  <si>
    <t xml:space="preserve">Secretaría General </t>
  </si>
  <si>
    <t>En el año 2019 se ejecutaron 6.608.421.683= para tiquetes, logistica y viáticos.  A 30 de junio de 2020 se  han asignado un total de $3.682.163.202= para tiquetes, logística y viáticos.</t>
  </si>
  <si>
    <t>Paola Andrea Arboleda Guzman</t>
  </si>
  <si>
    <t>A junio de 2020 se ha implementado en un 50% las siete dimensiones que corresponde a la operatividad del Modelo Integrado de Planeación y Gestión, los principales avances se han dado en la Dimensión de Direccionamiento Estratégico, Talento Humano, Gestión con Valores para resultados, Gestión del Conocimiento, Control Interno y Evaluación de Resultados.</t>
  </si>
  <si>
    <t>Guillermo Enrique Banoy Parra</t>
  </si>
  <si>
    <t>Se estableció un plan  de integración el cual se encuentra en un 65% de ejecución de acuerdo con los diagnósticos de cada subsistema y las actividades planificadas, encontrando el siguiente estado:• Sistema de Gestión de Calidad ISO 9001:2015 (100%) • Sistema de Gestión Ambiental ISO 14001:2015 (74%) • Sistema de Gestión Seguridad de la Información ISO 27001:2013: 57% Controles (50%) • Sistema de Gestión Salud y Seguridad en el Trabajo Dec.1072 Resol. 0312 (85%)</t>
  </si>
  <si>
    <t xml:space="preserve">Actualmente se estan adelantando tres auditorias internas de gestión a Contratos, Proceso de Comisiones y Viaticos y se cerró la auditoria de Gestión Documental, se esta elaborando el Plan de mejoramiento. </t>
  </si>
  <si>
    <t>Mariana Salnave Sanin</t>
  </si>
  <si>
    <t>Se realizó el seguimiento y monitoreo de las actividades establecidas en el Plan Anticorrupción y de Atención al ciudadano, a través del registro de los avances al 30 de junio de los cinco componentes de acuerdo con la evidencia suministrada por los responsables, así: 1. Mapa de Riesgos de Corrupción (100%) 2.Estrategias de Racionalización (50%) 3.Rendición de Cuentas (75%) 4.Servicio al ciudadano  (75%) 5.Transparencia (75%)</t>
  </si>
  <si>
    <t xml:space="preserve">Grupo de Gestión Humana_x000D_
</t>
  </si>
  <si>
    <t>Para el mes de junio se ejecutaron 0 capacitaciones, para un acumulado de 13, es decir el 43% de ejecución del plan de capacitación, dado que la meta corresponde a 30 capacitaciones en el año. No obstante, culminaron los siguientes eventos de capacitación que iniciaron en el mes de mayo, así:
1. INDUCCIÓN: Durante el mes de junio 11 servidores concluyeron la inducción y presentaron la evaluación correspondiente, de tal manera que a 30 de junio se alcanzó un total de 48 participantes en el programa de inducción con evaluación efectuada, de los cuales el 100% obtuvo un puntaje superior a 70 puntos sobre 100.
2. Modelo Integrado de Planeación y Gestión MIPG: el Curso virtual, se continuó ofertando contó con la participación de 2 funcionarios más que concluyeron satisfactoriamente.  Los participantes evaluaron en nivel de satisfacción alto y muy alto este evento.
3. Marketing digital y nuevas tendencias: culminaron satisfactoriamente este curso dos (2) funcionarios para el mes de junio, para un total de 13 participantes, de las cuales el 73% evaluaron en nivel muy alto de satisfacción la capacitación, el 27% restante reportaron un bajo nivel de satisfacción. 
4. Capacitación en aplicativo AZ digital: se ejecutó otra jornada de sesiones de capacitación personalizada, en modalidad virtual, coordinadas con el Grupo de Gestión Documental, en la cual participaron 10 servidores, para un total de 42 personas capacitadas.</t>
  </si>
  <si>
    <t>Edna Johana Tamayo Hurtado</t>
  </si>
  <si>
    <t>Nivel de satisfacción promedio de las encuestas diligenciadas: Para el mes de junio no se desarrollaron eventos de capacitación, sin embargo, aplicaron la encuesta 25 servidores que culminaron las capacitaciones. El acumulado a la fecha corresponde a 96%, dado que los participantes calificaron en nivel alto (3) y muy alto (4) su satisfacción de los eventos de capacitación.</t>
  </si>
  <si>
    <t xml:space="preserve">Grupo de  Gestión de Sistemas  e Informática _x000D_
</t>
  </si>
  <si>
    <t xml:space="preserve">Se ha cumplido con la capacidad instalada para el funcionamiento. </t>
  </si>
  <si>
    <t>Imelda Cecilia Rodriguez Pena</t>
  </si>
  <si>
    <t xml:space="preserve">Grupo de Gestión Documental_x000D_
</t>
  </si>
  <si>
    <t>Se actualizó el Plan Institucional de Archivos PINAR, y se solicitó aprobación del mismo a inicios del mes de marzo de 2020, se esta esperando aval por parte del Comité respectivo.</t>
  </si>
  <si>
    <t>Clara Alexandra Cifuentes Avila</t>
  </si>
  <si>
    <t>A 30 de junio se han proferido por distintos jueces de la República 8 fallos. Todos han sido favorables al Ministerio de Cultura. A la fecha,se supera con creces la meta de 80% de favorabilidad de fallos a favor de la Entidad (100%)</t>
  </si>
  <si>
    <t>Metas</t>
  </si>
  <si>
    <t>Total</t>
  </si>
  <si>
    <t>Cumplimiento 1er. Trim</t>
  </si>
  <si>
    <t>En el primer trimestre del 2020 se adelantó una reunión entre la Dirección de Fomento Regional y la Oficina Asesora Jurídica con el fin de abordar la metodología a utilizar en la elaboración de un documento que  señale  las necesidades del Sector</t>
  </si>
  <si>
    <t>OK</t>
  </si>
  <si>
    <t>Para el año 2019 se realizaron:
Ley 1943 - 2019 / Ley 2010 - 2019 (Reforma Tributaria
Ley 1955 - 2019 (Plan Nacional de Desarrollo)
Resolución 1933 - 2019 (Línea Reactiva Findeter)
Se emitió Decreto 286 de 2020 el cual reglamenta el numeral 1 del artículo 235-2 del E.T., modificado por el artículo 91 de la ley 2010 de 2019.
El  25 de marzo de 2020 se expidió el Decreto 474 "Por el cual se adiciona el Decreto 1080 de 2015, Decreto Único Reglamentario del Sector Cultura, reglamentando el artículo 177 de la ley 1955 de 2019, Ley del Plan Nacional de Desarrollo 2018 - 2022, Pacto por Colombia, Pacto por la Equidad, y el artículo 90 de la ley 1556 de 2012, modificado por el artículo 178 de la Ley 1955 de 2019". Por su parte, el Decreto reglamentario de los artículos 179 y 180 de la Ley 1955-2019 PND se encuentra radicado en el Ministerio de Hacienda, una vez revisado, se procederá también a remisión hacia la Oficina Jurídica de la Presidencia de la República para sanción presidencial.</t>
  </si>
  <si>
    <t>Con corte a 30 de marzo se esta formulando la política para todo el país, no se puede territorializar.</t>
  </si>
  <si>
    <t>Con corte a 30 de marzo se han desarrollado ya 7 pilotaje de la caja de herramientas con comunidades en 7 ciudades diferentes del país esto ha permitido que las comunidades cuentan con nuevos insumos de conocimientos y de planificación del patrimonio culutral inmaterial en contextos urbanos de fora participativa.</t>
  </si>
  <si>
    <t>Ya se cuenta con la contratación de un experto lingüista quien apoyará los procesos para continuar con la ruta de concertación y protocolización del Plan Decenal de Lenguas.</t>
  </si>
  <si>
    <t>Durante la vigencia 2020, en mesa técnica realizada con el DNP (26-03-2020) se ha acordado que la vía de acción  más adecuada para el año en curso es la consolidación de un Plan Estratégico y Operativo de la Política en donde se elabore un plan de acción y de seguimiento de los compromisos plasmados en la mencionada política, que luego sea aprobado por Consejo Nacional de Economía Naranja y en donde se analicen los resultados y los cuellos de botella que limiten su cumplimiento.</t>
  </si>
  <si>
    <t>Se avanzó en la consolidación de una medición del turismo cultural para el país. DANE y MinCit, con el apoyo del Ministerio de Cultura, establecieron una hoja de ruta preliminar para la consolidación de una metodología adecuada para este tema.</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</si>
  <si>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Se han visitado 1063 de 1134 departamentos y municipios para un avance del 93%</t>
  </si>
  <si>
    <t>250 municipios han girado a Colpensiones la suma de $76.265 millones para asignar a 3.115 creadores y gestores culturales los beneficios de anualidad vitalicia (2.730) y financiación de aportes al Servicio Social Complementario de BEPS (385).</t>
  </si>
  <si>
    <t>El resultado del indicador se analizará a partir de junio del 2020, cuando los planes de desarrollo sean aprobados.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</si>
  <si>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FEBRERO:
Se adelantó la planificación de las siguientes actividades relacionadas con la Estrategia Nodos:
1) Definición de meta y productos/resultados 2020
2) Asignación de territorios-nodo a asesores
3) Articulación con enlaces territoriales de la Dirección de Fomento de MinCultura y de MinCIT.
4) Plan de trabajo (No. de visitas en territorio, objetivos y logros a alcanzar)
5) Diseño de protocolo de acompañamiento a los nodos .
MARZO:
1) Acompañamiento técnico a las entidades territoriales de enlace de los nodos de Pasto, Bucaramanga y Valledupar,  con el objetivo de socializar el documento diagnóstico resultado de la implementación del Mapeo Exprés de Industrias Culturales y Creativas:
2) Acompañamiento técnico a las entidades territoriales de enlace de los nodos de Cúcuta, Armenia, Neiva, con el objetivo de presentar la ruta a seguir para la implementación de la metodología de Mapeo Exprés de Industrias Culturales y Creativas.
3) Acompañamiento técnico para planes municipales de desarrollo de: Valledupar, Pasto, Tunja, Mocoa, Riohacha.
4) Acompañamiento técnico para planes departamentales de desarrollo de: Cesar, Nariño, Boyacá, Putumayo, La Guajira, Córdoba.</t>
  </si>
  <si>
    <t>Se está realizando el estudio de mercado y los requisitos previos para el lanzamiento del convenio, así mismo, se busca dada las medidas adopatas por el COVID-19 realizar medidas de contingencia, realizando fortalecimiento de los colectivos mediante el diseño y aplicación de estrategias pedagógicas que permitan el trabajo a distancia</t>
  </si>
  <si>
    <t>Indicadores en proceso de modificación, dado que la focalización del programa cambio para aunmentar la covbertura en el país, por lo tanto no hay avance.</t>
  </si>
  <si>
    <t>Como ejercicio previo a la implementación de las agendas creativas, se adelantaron las siguientes actividades: 
FEBRERO:
1) Se definieron las fuentes de información para insumos en la elaboración de las Agendas Creativas (Agendas de Competitividad, Pactos Territoriales, Instrumentos MinCIT, Mapeos de Industrias Culturales y Creativas)
2) Se definieron los contenidos a incluir en las agendas creativas.
3) Se hizo la focalización de territorios-nodo que contarán con agenda (Barranquilla, Bucaramanga, Manizales, Medellín, Cali, Cartagena, Pasto, Pereira, Santa Marta, Valledupar)
MARZO:
1) Adecuación del instrumento para la proyección de los planes operativos de las agendas creativas.
2) Selección de categorías y variables de priorización de proyectos y diseño de instrumento "matriz de priorización de proyectos regionales naranja" para definir junto con los nodos, los proyectos principales de las agendas.</t>
  </si>
  <si>
    <t>Durante el mes de marzo se realizaron visitas a territorio a las siguientes ciudades: Barranquilla (10 y 11 de marzo de 2020), Cali (02 y 03 de marzo de 2020) y Medellín (04 y 05 de marzo de 2020) . En donde los principales logros fueron: En Cali, se propuso la inclusión en Plan Territorial de Desarrollo la creación de tres (3) ADN más, en la ciudad de Medellín se propuso la conformación de dos (2) ADN además del Perpetuo Socorro y en la ciudad de Barranquilla se esa trabajando en los incentivos tributarios territoriales para emprendimientos al interior de las ADN.
También se ha enviado información vía correo institucional a los municipios de Valledupar, Pamplona, Armenia, La Ceja y Villapinzón para estudiar la factibilidad de conformación de ADN en esas ciudades.</t>
  </si>
  <si>
    <t>Se ha avanzado con la implementación del comité de sentencias interdirecciones, en la elaboración del plan de accion de sentencias y estructuracion de las propuestas elaboradas con las comunidades. Se tiene previsto para el segundo trimestre adelantar los procesos de suscripcion de los convenios e inicio de acciones.</t>
  </si>
  <si>
    <t>El 6 de febrero se tuvo reunión covocada por el DANE para revisar de forma conjunta el formulario de la Encuesta de Consumo Cultura, en particular de las preguntas incluidas en: F. LECTURA Y AUDIOVISUALES, y de las preguntas de la Encuesta de lectura aplicada en 2017 ENLEC, con el fin de actualizar el formulario en lo que correspondiera. Con corte a 31 de marzo el DANE se encuentra preparando la encuesta de consumo cultural, la cual medirá el índice de lectura.</t>
  </si>
  <si>
    <t>Durante el trimestre se continuó con la revisión de títulos a digitalizar para el período, y de esta forma consolidar el plan anual de digitalización.  En total se han digitalizado 3.119: LB 1.300 + 1.500 (en 2019) + 125 (enero 2020) + 125 (febrero 2020) + 69 (marzo 2020).</t>
  </si>
  <si>
    <t>Durante el mes de marzo accedieron al portal 107.873 usuarios, el número de usuarios aumentó en relación con el mes pasado, dada la estartegia de difuión de los portales que se viene realizando en articulación con la Oficina e Prensa y la Dirección de Cinematgrafia para atender la emegencia de COVID19.
Los ususrios que accedieron en el trimestre corresponden a 159.649, para un acumulado de 1.859.687.</t>
  </si>
  <si>
    <t>Jill San Juan R.</t>
  </si>
  <si>
    <t>En 2020 se iniciarán las asesorías y acompañamientos de forma remota y virtual e iniciarán en esta modalidad el 13 de abril. Se incluye el total de la meta 2019 más 6 adicionales realizadas en ese año.</t>
  </si>
  <si>
    <t xml:space="preserve"> Con corte a 30 de marzo se aplicó la ruta metodológica que permitió el  diseño de cualificaciones para las tres categorías de la economía naranja así: 
Categoría 1 artes y patrimonio 
Categoría  2 Industrias Creativas: 
Categoría  3 Creaciones funcionales: Se adelanto la etapa A: Caracterización y  B Análisis de Brechas  de Capital Humano, se continuara con la etapa D  en 2020</t>
  </si>
  <si>
    <t xml:space="preserve">Para el mes de marzo, se realizó el estudio del sector para los procesos de formación del grupo de música y de artes visuales. Así mismo en el SecopII se publicaron los procesos de formación en gestión cultural, dramaturgia y los talleres de Escritura Creativa RELATA, para el caso de formación de danza, se realizó el diseño para los procesos formativos. Es importante resaltar que debido a la contingencia que se está viviendo por el covid 19, los proceso de formación de la Dirección de Artes se realizaran de manera virtual o con otras estrategias que no requieran desplazamientos a territorio. </t>
  </si>
  <si>
    <t>Para el mes de marzo se están formado a través de los Centros de Formación Musical Batuta 18.000 niños, niñas, jóvenes y adolescentes, así mismo se continua con el fortalecimiento y acompañamiento a escuela del barrio Nuevo Horizonte de la comuna cinco del municipio de Tumaco, para lo cual se realizó el estudio del sector con la invitación a tres entidades del municipio Tumaco, dicho proceso permitirá beneficiar a 400 niños, niñas y jóvenes del casco urbano y de centros poblados.</t>
  </si>
  <si>
    <t>Durante el primer trimestre del 2020, se avanzó en el análisis de los proyectos de circulación y formación de públicos de la Dirección, que le aportan a este indicador, tanto digitales como físicos. Con corte a 31 de marzo no hay avances cuantitativos, razón por la cual, el avance acumulado para el 2020 es el de cierre del 2019 que fué de 16 municipios acompañados.</t>
  </si>
  <si>
    <t>Durante el año 2019 se fortalecieron 10 colectivos de comunicación en narrativas, creacion y comunicación.  
A 31 de marzo 2020 se consolido toda la información pertinente para seguir con la contratacion de la Entidad sin animo de lucro con la que se piesna adelantar las actividades que permitiran fortalecer escuelas de comunicación indígena de acuerdo con los compromisos establecidos en las mesas de concertación y con esto dar cumplimiento a este indicador.</t>
  </si>
  <si>
    <t xml:space="preserve">Entre el 01 de enero y el 31 de marzo del 2020  se registraron 427.727  visitas de usuarios a los contenidos de la plataforma Retina Latina, hubo un aumentó en el consumo de la plataforma por los usuarios para suplir las necesidades de consumo de contenidos audiovisuales y cinematográficos que no se puede atender presencialmente en salas de cine del país, a raíz de la cuarentena por el Covid-19. Sumados a la linea base y a las visitas de las 2.211.031 del año 2019, dan un total acumulado de  2.638.758  </t>
  </si>
  <si>
    <t>Para el año 2019 se crearon 256 nuevos contenidos de comunicación cultural. 
de enero amarzo 31 de 2020 se diseño la estrategia de apoyo en la producción de nuevos contenidos, donde se incluye contenidos producidos por  indígenas, NARP y creadores de contenidos en diferentes territorios del país y se dio inicio con el proceso de estudio de mercado para dar inicio a la contratación del convenio cjon el que se adelantaran las actividades para dar cumplimiento a este indicador.</t>
  </si>
  <si>
    <t>Al corte de marzo de 2020 se han realizado 119 presentaciones, donde 104 fueron al cierre del 2019 y 15 presentaciones en lo corrido del 2020 así: 5 Ballet "El Lago de los cisnes", 5 Concierto de temporada en el Teatro Colón, 4 Concierto familiar "Travesía Sinfónica" Teatro Mayor JMSD y 1 Concierto virtual "Nimrod".</t>
  </si>
  <si>
    <t xml:space="preserve"> Para la vigencia 2020 no se registra avance de funciones en la sala del teatro, dadas las medidas de seguridad y salubridad implementadas por el gobierno frente al COVID 19, las cuales obligaron al cierre del Teatro y en consecuencia a la cancelación de los espectáculos que se tenían programados para el primer semestre del año. Sin embargo, en el mes de marzo el Teatro Colón realizó la transmisión de la obra Woyzeck a través de los canales de internet: Youtube y Facebook, logrando 38.595 visualizaciones.</t>
  </si>
  <si>
    <r>
      <t>Durante la vigencia 2019 se crearon dos instrumentos de financiación los cuales fueron el desarrollo del Programa Nacional de Estímulos en el Capítulo Naranja y el funcionamiento de la Línea Reactiva de FINDETER.  
Para la vigencia 2020 se desarrollarán convenios con Bancoldex y el FNG, los cuales se encuentran pausados teniendo en cuenta el congelamiento de recursos realizado en esta vigencia al Ministerio de Cultura y puntualmente al grupo de Emprendimiento Cultural.
(</t>
    </r>
    <r>
      <rPr>
        <b/>
        <sz val="12"/>
        <rFont val="Arial"/>
        <family val="2"/>
      </rPr>
      <t>Nota OPA:</t>
    </r>
    <r>
      <rPr>
        <sz val="12"/>
        <rFont val="Arial"/>
        <family val="2"/>
      </rPr>
      <t xml:space="preserve"> La meta del cuatrienio se proyecto en 2019 (Año 1), por esto no hay metas en los años siguientes, entonces el cumplimiento de la meta se valorara sobre la meta del cuatrienio). </t>
    </r>
  </si>
  <si>
    <t>A 31 de marzo de 2020 se han gestionado $ 12.769.495.295 de pesos en recursos de cooperación, que corresponden al 31.9% de la meta del cuatrenio.</t>
  </si>
  <si>
    <t>A 31 de Marzo de 2020 se han aprobado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</si>
  <si>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Al corte 31 de marzo, se han entregado 83 infraestructuras culturales, de las cuales 81 son línea base (Dic2019) y 2 más en 2020 las cuales son la construcción de la Biblioteca de Montelíbano en Córdoba y la adecuación de la biblioteca de Cúcuta en Norte de Santander.</t>
  </si>
  <si>
    <t>Se realizó ajuste en la Nominación: Museo de la Afrocolombianidad</t>
  </si>
  <si>
    <t>Se realizaron los mantenimientos en los meses de enero y febrero pero dada la contingencia de salud, no se pudieron realizar en su totalidad los del mes de marzo.</t>
  </si>
  <si>
    <t>Con corte a 30 de marzo el Ministerio de Cultura se reintegró a la Junta Directiva de la Escuela Taller de Salamina, encaminada a la salvaguarda de oficios tradicionales de la región cafetera, a través de programas de formación y desarrollo humano, dirigidos a comunidades en situación social vulnerable se abrieron los curso de formación de cocina tradicional, construcción tradicional y ebanistería se realizo un aporte a final de 2019 de 1.000 millones de pesos para la recuperación de su sede, por medio de talleres de formación que serán ejecutados durante el año 2020 en este momento hay un total de 38 estudiantes inscritos. cumpliendo con la meta establecida.</t>
  </si>
  <si>
    <t>Con corte a 30 de marzo, el Ministerio de Cultura se encuentra en el fortalecimiento de ocho Talleres Escuela y en la consecución de recursos de contrapartida para el fortalecimiento de más Talleres Escuela.</t>
  </si>
  <si>
    <t xml:space="preserve">Con corte a 30 de marzo no hay avances en este indicador </t>
  </si>
  <si>
    <t xml:space="preserve">Con corte a 30 de marzo se continúa con la revisión y el trabajo en la bolsa de Villa Rica - Cauca, en la Iglesia de San Lázaro Tunja - Boyacá y en el Puente Eustaquio Palacios de Roldanillo - Valle del Cauca; para realizar la solicitud de inscripción en las Listas.
</t>
  </si>
  <si>
    <t>Para el mes de marzo, el Programa de Expedición Sensorial se encuentra en reevaluación de sus acciones los anterior teniendo en cuenta que por la contingencia que se está viviendo por el covid 19, no se pueden realizar reuniones con más de dos personas no tan poco se pueden realizar desplazamientos a territorio.</t>
  </si>
  <si>
    <t>Se llevaron a cabo dos actos conmemorativos en un mismo día, tanto el combate de Yolombó el 11 de febrero de 1820 por parte del grueso de la División de Cazadores con José María Córdova y la batalla de Chorros Blancos el 12 de febrero de 1820, en la cual el General y gobernador militar  de Antioquia, José María Córdova Muñoz, derrotó al ejercito español comandado por Francisco Warleta.</t>
  </si>
  <si>
    <t xml:space="preserve">La producción y circulación en todo el país de 6 nuevos títulos de la Serie Leer es mi cuento-2 de ellos alusivos al Bicentenario: Al 31 de marzo se avanzó con la firma del contrato interadministrativo con la Imprenta Nacional de Colombia, para la impresión y distribución de 1.619.000 ejemplares de los seis títulos de la serie "Leer es mi cuento" y de la Guía de promoción de lectura para dicha serie. 
Los seis títulos que se imprimirán y distribuirán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Igualmente, se avanzó con la aprobación de las pruebas de color y  se dio inicio a la impresión del material. 
Nota: De los 6 títulos de la serie Leer es mi cuento, 2 de ellos son alusivos al Bicentenario de la Independencia: "Memorias de un caballo de la independencia" y "La expedición botánica contada a los niños". El porcentaje de avance de estos dos títulos es de 20%
</t>
  </si>
  <si>
    <t>Con corte a marzo 30 se suscripción de convenio interarministrativo entre el Sanatorio de Agua de Dios E.S.E. y Mincultura en apoyo a la realización del PEMP.* Realización de 3 comités de captura de información en campo del componente de habitabilidad y 3 comités de captura de información en campo del componente de sostenibilidad para seguimiento de actividades de equipo de trabajo.
* Captura de información en campo técnica y encuestas socioeconómicas a un 25%.
* Se realizó reunión con alcalde municipal para realizar una capacitación sobre las herramientas de planeación y gestión que ordenan este territorio y sus necesidades en cuanto a armonización.</t>
  </si>
  <si>
    <t xml:space="preserve">Con corte a 30 de marzo se esta haciendo una adición al proyecto de arte viva en la estación de la sabana </t>
  </si>
  <si>
    <t>Se realizaron los planes mensuales de enero y febrero, en el mes de marzo no se ejecutaron por la emergencia sanitaria.</t>
  </si>
  <si>
    <t>Al corte de marzo 31 de 2020, el avance acumulado correponde al apoyo de 6.736 proyectos culturales y artísticos en todo el país, logrando impulsar procesos y actividades culturales de interés común, en el marco del reconocimiento, del respeto por la diversidad cultural, generando condiciones para  la creación, circulación y acceso a la cultura en los territorios (Del total 4.350 se apoyaron hasta el 2019 y lo corrido del 2020 se apoyaron 2.386 proyectos).</t>
  </si>
  <si>
    <t>A marzo 31 de 2020, se planeó la distribución y se seleccionaron los 449 proyectos que corresponden al 20% de los 2.245 proyectos apoyados en la convocatoria 2020.</t>
  </si>
  <si>
    <t>La meta acumulada del cierre del 2019, debido a que en el 1er trimestre no han abierto  convocatorias</t>
  </si>
  <si>
    <t>Yadyth Rosa Cuesta Baldrich</t>
  </si>
  <si>
    <t>Se mantiene la meta del 2019, ya que las convocatorias no han abierto en este 1er trimestre</t>
  </si>
  <si>
    <t>Con corte a 30 de marzo se va a realizar un aporte de $71.000.000 para el proyecto de socializacion de productos.</t>
  </si>
  <si>
    <t xml:space="preserve"> Con corte a 30 de marzo en el Baluarte de San José se desarrollaron talleres para los aprendices de cocinas de la Escuela Taller, con chefs invitados sobre cocina internacional, y con matronas sobre cocina tradicional. </t>
  </si>
  <si>
    <t>La definición de avances cuantitativos y cualitativos dependerá del descongelamiento de los recursos 2020</t>
  </si>
  <si>
    <t>En el año 2019 373 empresas accedieron a beneficios tributarios; en lo corrido de 2020 se han emitido 30 certificados de inversión o donación cinematográfica y 2 empresas han recibido actos de conformidad para los proyectos registrados en la plataforma.
Lo anterior teniendo en cuenta que se han registrado 240 empresas en la plataforma www.economianaranja.gov.co, de las cuales 125 han enviado su proyecto y el resto aún se encuentran diligenciando la información solicitada; de estos 125 proyectos, el Comité de Economía Naranja del Ministerio de Cultura ha emitido concepto previo sobre 22 proyectos (2 para acto de conformidad, 12 para acto de no conformidad y 8 para solicitud de aclaración). Los otros 103 proyectos se encuentran en revisión por parte del equipo evaluador.</t>
  </si>
  <si>
    <t>Con corte a 31 de marzo, se finalizó el proceso de evaluación de las 358 bibliotecas validadas en la convocatoria 2020, se seleccionaron 148 bibliotecas públicas teniendo en cuenta los criterios establecidos en el documento de convocatoria,  y se realizó la priorización directa de dos bibliotecas: la Biblioteca Departamental de Guainía, priorizada por compromisos de los Talleres Construyendo País, y la Biblioteca Pública La Primavera, de Vichada, postulada a la primera fase y cuya selección se aplazó para 2020. Estas dos bibliotecas debieron presentar la documentación correspondiente a la convocatoria y obtuvieron altos puntajes validando la viabilidad de su selección para esta vigencia. Durante marzo se publicaron los resultados de las 150 bibliotecas públicas seleccionadas para la fase II, las cuales están ubicadas en 28 departamentos del país.</t>
  </si>
  <si>
    <t>De acuerdo al plan del año, se realizó la preparación del programa de exposiciones por trimestres y se alistó la primera exposición para iniciar a partir del 23 de marzo. Sin embargo, debido a la cuarentena por la pandemia Covid-19, está pendiente enviar la exposición.</t>
  </si>
  <si>
    <t xml:space="preserve">Se han realizado un 42% de compromisos, Obligado  17% y Pagos realizados un 13% del 1 enenro al 31 de Marzo 2020, de acuerdo a lo enviado por las areas  de su ejecucion </t>
  </si>
  <si>
    <t>Correponde al seguimiento e informe de cuplimiento del primer trimestre de la vigencia 2020, para los 73 indicadores del Plan Estrategico Institucional 2019-2022 del Ministerio de Cultura.</t>
  </si>
  <si>
    <t>En el año 2019 se ejecutaron 6.608.421.683= para tiquetes, logistica y viáticos.  A 31 de marzo de 2020 se  han asignado un total de $3.894.468.000= para tiquetes, logística y viáticos.</t>
  </si>
  <si>
    <t xml:space="preserve">Al cierre del primer trimestre se ha implementado en un 48%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
En la dimensión de direccionamiento estratégico se formuló el Plan Estratégico Institucional, se levantaron los Planes Acción y se documentaron los planes de adquisicoiones para la vigencia 2020, En la Dimensión de Talento Humano se formularon y publicaron los Planes de Capacitación, Vacantes, Seguridad Salud y el trabajo, incentivos institucionales y previsión de recursos humanos, y el Plan GETH. En la dimensión de Gestión con valores para el resultado, se realizó seguimiento al plan de trabajo para la implementación de MIPG y al plan de integración de los subsistemas de gestión del SIGI.  En la dimensión de Evaluación de resultados se realizó segumiento al ultimo periodo de los indicadores de desempeño para el cierre de la vigencia 2019 y se formularon los de la vigencia 2020 de los 16 procesos y 13 Subprocesos, a través de cuales se adelanta el seguimiento a los avances en las estrategias y al desempeño institucional del Ministerio de Cultura.  En la Dimensión de Control Interno se realizó el último seguimiento a los mapas de riesgos de la vigencia 2019 y se actualizaron los de la vigencia 2020.
</t>
  </si>
  <si>
    <t xml:space="preserve">Se realizó una evaluación por cada Subsistemas para ver su avance con respectos a las normas que los rigen encontrando el siguiente estado:
•	Sistema de Gestión de Calidad ISO 9001:2015: 100%
•	Sistema de Gestión Ambiental ISO 14001:2015: 74%
•	Sistema de Gestión Seguridad de la Información ISO 27001:2013: 57% Controles: 50%
•	Sistema de Gestión Salud y Seguridad en el Trabajo Dec.1072 Resol. 0312: 85%
Con base en este esquema se estableció un plan  de integración el cual se encuentra en un 65% de ejecución de acuerdo con los diagnósticos de cada subsistema y las actividades planificadas para cada uno de los mismos al cierre del primer trimestre de 2020.
</t>
  </si>
  <si>
    <t>Se realizó la auditoria eventual al Proceso de Nómina, se  reactivó la auditoria interna de gestión al Programa de Fortalecimiento a Museos.  Se realizó el diagnóstico del Programa Anual de Auditorias, se elaboró la propuesta para la vigencia 2020, pendiente de aprobación por parte del Comite CCI.  Se adelantó la primera reunión con los auditores internos de Calidad.</t>
  </si>
  <si>
    <t xml:space="preserve">Se realizo el seguimiento y monitoreo de las actividades establecidas en el Plan Anticorrupción y de Atención al ciudadano, a través del registro de los avances al 31 de marzo de los cinco componentes de acuerdo con la evidencia suministrada por los responsables.
En el seguimiento realizado se pudo evidenciar el siguiente avance en cada uno de los componentes: 
1.	Mapa de Riesgos de Corrupción 100%
2.	Estrategias de Racionalización 50%
3.	Rendición de Cuentas en 75%
4.	Servicio al ciudadano en un 75% 
5.	Transparencia. 75%
</t>
  </si>
  <si>
    <t>De conformidad con las encuestas de satisfacción el 95% de los participantes de los eventos de capacitación otorgaron calificación satisfactoria.</t>
  </si>
  <si>
    <t>Durante el periodo a reportar se avanzó en el diseño del Plan Institucional de Capacitación, el cual fue publicado y socializado. Se han ejecutado tres capacitaciones del Plan en materia de Evaluación del Desempeño Laboral,  Evaluación de Gerencia Pública y SECOP II.</t>
  </si>
  <si>
    <t xml:space="preserve">La plataforma  de TI de la entidad  garantizó la operación, disponibilidad y funcionamiento de los servicios de TI. Los usuarios  cuentan con los equipos para adelantar la gestión. </t>
  </si>
  <si>
    <t>La Tabla de Retención Documental y el Programa de Gestión Documental se viene implementando y aplicando. Se actualizó el Plan Institucional de Archivos PINAR, y se solicitó aprobación del mismo a inicios del mes de marzo de 2020, se esta esperando aval por parte del Comité respectivo.</t>
  </si>
  <si>
    <t>De Enero a marzo del año 2020 no se registran sentecias a favor ni en contra del Ministerio de Cultura</t>
  </si>
  <si>
    <t/>
  </si>
  <si>
    <t>*</t>
  </si>
  <si>
    <t>Se proyecto documento técnico de Laboratorio de Innovación, este promoverá la construcción de capacidades en el uso educativo de las Tecnologías de la Información y la Comunicación (TIC). El cual facilitara un espacio de ideación,   acceso   y   disponibilidad   de   información   a   los ciudadanos y entidades sobre documentos, metodologías y herramientas aplicables a la gestión documental electrónica. V2.</t>
  </si>
  <si>
    <t>Las entidades objeto del Diagnóstico seran:  Ministerios, sus adscritas y vinculadas, Departamentos Administrativos, Gobernaciones, Distritos y áreas metropolitanas, Congreso, organismos de control autónomos e independientes del Estado, Concejo Electoral, Registraduría, a las Cortes (Constitucional, Suprema de Justicia, Consejo de Estado), al Consejo Superior de la Judicatura y algunas alcaldías que se definirán.   En términos globales el Instrumento estará dirigido a 150 Entidades.</t>
  </si>
  <si>
    <t>Se continua con la revisión de la norma NTC 5921 la cual sufrió modificaciones por parte del ICONTEC
se está en proceso de traduccción de la Norma Técnica de Interoperabilidad de Historias Clínicas- Parte 1</t>
  </si>
  <si>
    <t>Se realizó análisis y cotización para la participación del AGN en:
1. Congreso ANDICOM 2020 con el fin de hacer la difusión del portafolio de servicios, el evento está previsto realizarse el 2, 3 y 4 de septiembre de manera virtual en el siguiente enlace:  https://bit.ly/2PdQOII.
2. Cámara de Comercio: 2ª Feria Virtual para la microempresa. Este evento está previsto realizarse el día 11 y 12 de agosto https://www.ccb.org.co/Cree-su-empresa/2a-Feria-virtual-para-la-microempresa</t>
  </si>
  <si>
    <t xml:space="preserve">Se realizó informe sobre la lista de requerimintos funcionales V1.
Se realizó presentación de seguimeinto del proyecto Red Nacional de Archivos. </t>
  </si>
  <si>
    <t>Se proyectó Documento Técnico para la proyección futura de la creacion de nuevos tableros de información y actualizaciones al sistema SISNA (2 Fuentes) las cuales ya se encuentran publicadas en el SISNA como nuevas fuentes SECOP y CTA.
http://sisna.archivogeneral.gov.co/menu.html</t>
  </si>
  <si>
    <t>Se elaboró documento resumen del avance y estado actual del proyecto Archivo Digital Nacional, a nivel de Objetos digitales, datos, tecnologia, formaciones y conceptual</t>
  </si>
  <si>
    <t>Se han realizado eventos de capacitación exclusivos para los CTA´s en los que han participado 17 de ellos. 
El incremento en positivo y la amplia cobertura obedece a que se diseño un plan de capacitación y acompañamiento a los CTA´s que respondiera al cambio de mandatarios locales y de cerca del 90% de los presidentes de CTA´s.</t>
  </si>
  <si>
    <t>Se han realizado 145 horas de asistencia a entidades, de los cuales se hicieron 24 horas en junio en los departamentos de Cundinamarca, Casanare, Nariño, Cauca, Magdalena, Meta, Valle de Cauca. (Atención acumulada de 77 Entidades).</t>
  </si>
  <si>
    <t>Se presenta propuesta,  implementación servicios: "DIAGNÓSTICO DE OBJETOS  DIGITALES" que contiene: Matriz DOFA, Estudio de mercado,  poblacion objetivo, mercado competidor, estudio financiero, estudio legal. Se adjunta evidencia: Propuesta_Servicio_DOG.V 4.0.</t>
  </si>
  <si>
    <t>Se han realizado 103 horas de asistencia técnica virtual a 51 entidades 5 de ellas en el mes de junio.</t>
  </si>
  <si>
    <t>602 Entidades atendidas.
7.877 participantes</t>
  </si>
  <si>
    <t>En FURAG el cumplimiento de la Política de Gestión Documental se encuentra en 72,5%, cifra que presenta un avance significativo frente a 2018, que se encontraba en 62,8% . 
No obstante lo anterior, se están tomando datos que permitan contrastar esa información para tomar acciones de acompañamiento y refuerzo en las  entidades a través del instrumento de verificación diagnostica (CPAT) por intermedio de la Estrategia Regional.
En el seguimiento al cumplimiento de la política nacional de archivos con la gestión del Grupos de Inspección y Vigilancia se apunta a generar concientización en los Consejos Territoriales de Archivo</t>
  </si>
  <si>
    <t>Se ha trabajado en el diligenciamiento de los formatos remitidos por la Universidad Libre para el diseño de contenidos de los cursos en la plataforma MODDLE.</t>
  </si>
  <si>
    <t>Paraguay: La adaptación al nuevo contexto llevó a plantear la actividad con un 100% de virtualidad, junto con el estudio por parte de Paraguay de la oferta de 10 cursos de capacitación para llevar a cabo el curso en Paleografía.
Honduras: Asesoría técnica para la implementación de sistemas de Gestión Documental
Marruecos: Fortalecimiento de capacidades en la conservación, manejo y comunicación del patrimonio cultural entre marruecos y Colombia
España Memorando de Entendimiento para cooperación conjunta con la Subdirección de Archivos Estatales de España</t>
  </si>
  <si>
    <t>En el marco de desarollo de la Ley 594 de manejo de archivos, se inicia el documento por el estado de la infraestructura de los archivos en el país teniendo como base las acciones de Inspección y Vigilancia del SNA en la regiones.El documento recoje las etapas desde la realización del anteproyecto,  la etapa de estudios, diseños y permisos; la identificación y cálculo de la estanteria y sus riesgos de volcamiento; los tipso de daño y efectos sobre los documentos, las caracteristicas a tener en cuenta en la revisión, los materiales de conservación  y finalizará el documento con el plan de mantenimiento y los presupuestos de inversión.
El diagnóstico integral de archivos se realiza teniendo en cuenta los instrumentos de recolección y las caracterísiticas de las infraestructuras, reconociendo sus particularidades.
Debido a que la norma NTC 5921 se decide cambiar por  el ICETEX  en el desarrollo previsto en el sistema integral de conservación, para evitar la desagregación y la diferencialidad de los fondos.
Acuerdo 049 de 2000, sigue la revisión y determinación de los criterios, los cuales se presentaron en el comité de patrimonio.</t>
  </si>
  <si>
    <t xml:space="preserve">Se han emitido 23 certificados de convalidación de 16 TRD y 7 TVD.
Se han revisado 93 TRD
Se han realizado 298 mesas de trabajo </t>
  </si>
  <si>
    <t>El acta de legalización de la transferencia de 24.600 planos correspondientes al extinto Instituto Nacional de Vivienda de Interés Social y Reforma Urbana – INURBE e Instituto de Crédito Territorial -ICT del Ministerio de Vivienda Ciudad y Territorio.</t>
  </si>
  <si>
    <t xml:space="preserve">En enero 1.069, En febrero 159791, en marzo 120.794 folios intervenidos en el mes de Marzo estos últimos repartidos asi: Total=620 folios intervenidos en restauración Sección Colonia, Fondo Temporalidades=120 folios, Fondo Negocios exteriores=30 folios. Fondo Testamentarias de Bolívar=40 folios. Sección República, Ministerio de Gobierno=150 folios, Archivo Legislativo del Congreso de Colombia=280 folios. </t>
  </si>
  <si>
    <t>Se cuenta con 92 unidades de almacenamiento descritas que incluyen:
SR. Miscelánea General de la República, SR. Reclamaciones por Empréstitos,
SR. Ajustamientos Militares, SAAI. Guerra y Marina, SR. Secuestros, 
AO. Ministerio de Relaciones Exteriores, transferencia número 2, serie Historias de Extranjeros
Siglas:
SAI Sección Archivo Anexo
AO: Sección Archivo Oficial
SR: Sección República</t>
  </si>
  <si>
    <t>Debido al aislamiento preventivo obligatorio ordenado por el gobierno a causa del COVID-19 y al cierre de la entidad las actividades de reprografía, que deben ejecutarse totalmente de manera presencial en la entidad, no pudieron ejecutarse se deja el reporte del mes de abril con 154.115 imágenes digitalizadas.
Se continúa con el trabajo en 3 de los 4 fondos previstos para la vigencia:
Subfondo José Eusebio Otálora de Fondo Presidentes, sección República , 
AP. Juan Friede Alter, 
AP. Amadeo Rodríguez Vergara</t>
  </si>
  <si>
    <t>Se tiene la versión preliminar del Decreto -  Acto Administrativo sobre administración y gestión documental electrónica: expedientes electrónicos, digitalización y preservación digital a largo plazo, el cual en encuentra en revisión final por parte de la Presidencia.</t>
  </si>
  <si>
    <t>La Guia de anonimización, se encuentra terminada y se procede a su publicación para consulta pública.</t>
  </si>
  <si>
    <t>Realizando el seguimiento de los 5 componentes del PAAC se evidencio:
Componente 1 Componente 1: Gestión de Riesgos de Corrupción - Mapa de Riesgos de Corrupción, cumplimiento de 100%, Componente 2: Racionalización de trámites, en el primer trimestre no hay actividades programada, cumplimiento 100%, Componente 3: Mejora del Servicio al Ciudadano, cumplimiento de 84%
 Componente 4: Rendición de Cuentas, cumplimiento del: 100%, Componente 5: Mecanismos para la Transparencia y Acceso a la Información, cumplimiento del 80%.
Para un total de cumplimiento del 92.8%, el cual corresponde al 29% para el segundo trimestre. Con un porcentaje consolidado de ejecución a 30 junio del 55.41%.</t>
  </si>
  <si>
    <t>En FURAG 2019 se tiene un resultado de 75,17 puntos, equivalente a 5,47 de incremento.
Se está revisando la matriz de despliegue documental con miras al sostenimiento del sistema y los lineamientos del MIPG</t>
  </si>
  <si>
    <t xml:space="preserve">Las acciones se estiman con un 60% de avance en la gestión, sin embargo es importante mencionar que las exposiciones están cerradas debido a la obra de peatonalización de la calle 10, anunciada y ejecutada por la Alcaldía Local de La Candelaria, y durante el tiempo que dure su ejecución, el Área de Gestión de Museos no abrirá al público sus exposiciones “Una república para las artes” y “De vuelta a casa”. En ese sentido, el área se acoge a los lineamientos de conservación preventiva de las colecciones propuestos por el Consejo Internacional de Museos (Icom, por sus siglas en inglés) y por Ibermuseos; ambas instituciones diseñan las principales políticas de manejo del riesgo. Adicional a esto, con la situación de emergencia sanitaria las metas de museos se han visto directamente afectadas ya que es una restricción adicional para la apertura de las exposiciones al público. 
Se realizó una guía de investigación en página web como exposición futura.
https://www.caroycuervo.gov.co/museos/una-republica-para-las-artes-cultura-visual-musica-y-letras-en-colombia-1819-1888/#m
</t>
  </si>
  <si>
    <t>Se recibió material grabado del programa realizado por la Biblioteca Luis Ángel Arango con motivo del Bicentenario y autorizaron el extraer del mismo, piezas que sirvan para los clips del bicentenario.
Se inician grabaciones en el mes de mayo, para realizar los 20 clips correspondientes al 2020 y su respectiva emisión iniciará a partir de julio y hasta diciembre del 2020
En Reconstrucción/CyCRadio/Bicentenario. Los clips se están retransmitiendo por emisoras de la RRUC: Radio Cóndor, Manizales - La U FM Radio Ocaña - Universidad Francisco de Paula Santander Ocaña - UNAB Radio, emisora de la Universidad Nacional Abierta y a Distancia - U 940 AM Emisora cultural Universidad de Medellín - Radio Bolivariana 92.4 FM, Universidad Pontificia Bolivariana, sede Medellín - Un Rosario Radio, emisora de la Universidad del Rosario - Radio Universidad de Nariño, Pasto - Radio Universidad de la Guajira, Riohacha.</t>
  </si>
  <si>
    <t>0,7</t>
  </si>
  <si>
    <t>SENSIBILIZACIÓN, DISEÑO, APROBACIÓN Y APLICACIÓN DE INSTRUMENTOS DE AUTOEVALUACIÓN, ANÁLISIS DE RESULTADOS, DISEÑO DE PLANES DE MEJORA Y DOCUMENTO APROBADO. PRESENTA UN AVANCE DE 70%. 
a. Sensibilización 100%: El proceso se realizó satisfactoriamente el mes de enero y compone todas las actividades asociadas con socializar a la comunidad nuevas políticas, y generalidades del proceso. 
b. Diseño, aprobación y aplicación de instrumentos de autoevaluación 100%: Los instrumentos se diseñaron y fueron aprobados por la Subdirección académica. 
c. Análisis de resultados 100%: Se recolectaron los resultados de las encuestas aplicadas. Se procedió con el análisis de la información. Se generó el análisis y se escribió el capítulo de autoevaluación en el informe de autoevaluación. 
d. Diseño planes de mejora 50%: Este proceso finaliza en el mes de agosto. 
e. Realizar escritura del documento, presentarlo a revisión, corrección y aprobación 100%</t>
  </si>
  <si>
    <t xml:space="preserve">El avance de este indicador se medirá a partir del segundo semestre de 2020. No obstante se ha adelantado la gestión frente a las políticas, evidencias, estadísticas y documentos, los cuales son el insumo primario para adelantar este proceso en el segundo semestre. </t>
  </si>
  <si>
    <t>En el segundo trimestre se ofertaron cuatro diplomados y tres cursos.
DIPLOMADOS:
1. Lenguas y culturas nativas en Colombia con énfasis en Amazona- 90 cupos
2. Argumentación para la ciudadanía -90 cupos
3. Pedagogía y didáctica para la enseñanza de español como lengua extranjera- modalidad virtual-151cupos
4. Diplomado en traducción de textos literarios (francés &gt; español) Introducción a la literatura traducida - 15 cupos
CURSOS: 
1.Corrección de estilo y cuidado de textos literarios- 25 cupos 
2. Español para extranjeros - Clases personalizadas - 30 cupos
3- Glotopolítica y educación- 60 cupos
TOTAL CUPOS OFERTADOS PRIMER Y SEGUNDO TRIMESTRE: 722 
Las convocatorias para cada uno de los programas ofertados se realizaron a través de la página web del Instituto y a través de las diferentes redes sociales.
https://www.caroycuervo.gov.co/Cursos/Diplomado/</t>
  </si>
  <si>
    <t>Se realizó la virtualización de 4 publicaciones
1. Llave del griego: https://selloeditorial.caroycuervo.gov.co/detalle-libro/llave-del-griego-comentario-semantico-etimologia-y-sintaxis
2. Gramática latina: https://selloeditorial.caroycuervo.gov.co/detalle-libro/gramatica-latina-para-el-uso-de-los-que-hablan-castellano
3. Diccionario y gramática chibcha: https://selloeditorial.caroycuervo.gov.co/detalle-libro/diccionario-y-gramatica-chibcha-manuscrito-anonimo-de-la-biblioteca-nacional-de-colombia
4. Métodos y problemas en dialectología y sociolingüística: https://selloeditorial.caroycuervo.gov.co/detalle-libro/nuevos-metodos-y-problemas-en-dialectologia-y-sociolingistica</t>
  </si>
  <si>
    <t>Se proyecta 0,5 de avance teniendo en cuenta las actividades de gestión adelantadas en el primer semestre que corresponder a que el convenio quedó en firme y a partir de julio se realizará la convocatoria para ofrecer el Taller Escuela de Linotipia en la Imprenta Patriótica. Su objetivo es capacitar dos aprendices en el sistema de composición mecánica para la elaboración de textos de las diferentes publicaciones impresas en sistema tipográfico. La convocatoria se realizará a través de un trabajo articulado entre el Instituto Caro y Cuervo, la Dirección de Patrimonio del Ministerio de Cultura y la Escuela Taller de Boyacá.</t>
  </si>
  <si>
    <t>La beca para el año 2020 fue publicada pero se declaró desierta por medio de la resolución No. 2700-2019 del Ministerio de Cultura, por lo cual el Instituto decidió dar continuidad a la estrategia, invirtiendo los recursos para fortalecer los fondos bibliotecarios los cuales cuentan con el mismo objeto de la meta planteada inicialmente.</t>
  </si>
  <si>
    <t>Se adelantan investigaciones de objetos de la colección para registrar y se hacen  visitas a Yerbabuena ya que la movilidad aún esta restringida en para todos los del equipo por medidas decretadas bajo la emergencia del COVID -19
La evidencia se encuentra reflejada en el Software de Colecciones Colombianas</t>
  </si>
  <si>
    <t>Los cinco proyectos fueron aprobados los cuales tienen un avance de gestión que corresponde al 45,62% pero se entenderán como ejecutados al finalizar la vigencia por tal razón no se reporta avance cuantitativo. 
Dos proyectos de investigación aprobados en la línea de lenguas Nativas Porcentajes de avance:
1. Documentación lingüística de Cabiyarí: arte verbal, desplazamiento lingüístico e identidad: Katherine Bolaños -Ricardo Palacio: 36,7%
2.El reflexivo y el recíproco en la lengua sáliba” - Segunda Fase del proyecto 2019-2020: “El verbo en la lengua sáliba: contribución para el estudio y la documentación de esta lengua: Hortensia Estrada: 40%
Tres proyectos de investigación aprobados en la línea de investigación en lingüística de corpus Porcentajes de Avance: 
1. Olimpiadas Lingüísticas: George Dueñas:58,3%
2. Macroproyecto Nuevo ALEC por regiones Fase II: Julio Bernal, Ruth Rubio, Jhonatan Bonilla, Alejandro Munévar, Daniel Bejarano: 43,1%
3. Estilometría para predecir la citabilidad de los trabajos a partir de títulos y resúmenes: Sergio Jimenez:50%</t>
  </si>
  <si>
    <t>0,8</t>
  </si>
  <si>
    <t>Se registra avance en las dos siguientes publicaciones:
1. Tradición oral del sur del Tolima
2. Léxico de la violencia en Colombia
Publicaciones con asignación de ISBN ante la Cámara Colombiana del libro, y artes finales listas para impresión.</t>
  </si>
  <si>
    <t>Proyecto: Letras capitulares de tres artistas gráficos en la donación de grabados de la Imprenta Nacional a la Imprenta Patriótica.
La evidencia del avance se reporta en los informes trimestrales del plan de acción institucional y en el siguiente enlace: https://angelcuervo.caroycuervo.gov.co/cloud/apps/files/?dir=/INFORMES%20TRIMESTRALES%20JUNIO%202020&amp;fileid=1280452</t>
  </si>
  <si>
    <t>Realizando el seguimiento de los 6 componentes del PAAC se evidenció:
• Componente 1: Gestión de Riesgos de Corrupción - Mapa de Riesgos de Corrupción, cumplimiento de 34%
• Componente 2: Racionalización de trámites, cumplimiento de 100%
• Componente 3: Rendición de Cuentas, cumplimiento del: 59%    
• Componente 4: Atención al Ciudadano, cumplimiento del: 42%    
• Componente 5: Transparencia y Acceso a la Información, cumplimiento del 37% 
• Componente 6: Iniciativas adicionales, cumplimiento del 58% 
Para un total de cumplimiento del 55% de avance
Adicionalemtne se realizó:
*INFORME TRIMESTRAL DE MONITOREO A LA IMPLEMENTACIÓN PAAC No. 1
*Reporte preliminar: monitoreo estrategia de racionalización de trámites plataforma SUIT</t>
  </si>
  <si>
    <t>De acuerdo con los resultados de la encuesta FURAG presentados en el índice de desempeño de las  entidades realizado por Función Pública en abril del 2020 para el Instituto Caro y Cuervo se presentaron los siguientes resultados:
1ª. Dimensión: Talento Humano 75,4 
2ª. Dimensión: Direccionamiento Estratégico y Planeación 55,2
3ª. Dimensión: Gestión con valores para resultados 66,8
4ª. Dimensión: Evaluación de Resultados 48,9
5ª Dimensión: Información y Comunicación 69,1
6ª Dimensión: Gestión del Conocimiento y la Innovación 64,5
7ª. Dimensión: Control Interno 64,1
A partir de ellos en el segundo trimestre se han realizado las siguientes acciones que contribuirán a la mejora institucional que se medirá en FURAG de acuerdo con los cronogramas de Función Publica:
*Lineamientos equipo MIPG coyuntura Covid-19
*Lineamientos CIGD coyuntura Covid-19
*Reunión equipo MIPG No.2
*Memorando para la solicitud de diligenciar los Autodiagnósticos MIPG (Presentación explicativa: Propuesta de presentación: Autodiagnóstico 
*Actualización formato planes de mejoramiento
*Presentación resultados FURAG 2019 (• Presentación Powert Point: Resultados reporte FURAG 2019 28052020)</t>
  </si>
  <si>
    <t>Se realizó la estructura de la encuesta y preguntas para el diagnostico de caracterización de los Archivos Historicos que haran parte del ADT, incluyendo los comentarios realizados por las subdirecciones del diagnóstico.
Se elaboró  informe sobre el estado avace del proyecto Archivo Digital Territorial</t>
  </si>
  <si>
    <t>Se realizó el primer seguimiento (cuatrimestral) de la ejecución del Plan Anticorrupción y de Servicio al Ciudadano, a través del registro de los avances con corte al 30 de abril, con forme a lo establecido por la norma y de acuerdo a la evidencia suministrada por los responsables de cada área.</t>
  </si>
  <si>
    <t xml:space="preserve">El PAAC se mide cuatrimestralmente </t>
  </si>
  <si>
    <t>En el segundo trimestre del año en curso el ICANH continúo avanzando en fortalecer su presencia dentro del Sistema Nacional de Ciencia, Tecnología e Innovación (SNCTI) por medio de tres acciones:
1) La elaboración de un plan de trabajo y un cronograma para el proceso de diagnóstico institucional que permitirá la obtención para el instituto del reconocimiento como actor del SNCTI.
2) La actualización permanente de la información registrada en las plataformas SCIENTI sobre los investigadores y grupos misionales del ICANH (CvLAC y GrupLAC).
3) El apoyo y el aval a las revistas científicas del Instituto para su participación en la convocatoria para indexación de revistas científicas colombianas especializadas - Publindex 2020.</t>
  </si>
  <si>
    <t>En el segundo trimestre del año en curso el ICANH se reunió con la senadora del Casanare Amanda González, quien impulsa el Proyecto de Ley nº 149 de 2019, para presentarle los comentarios emitidos luego del análisis interno de este proyecto. Producto de esta reunión ya se tiene una proposición ajustada que se presentará en el próximo debate.
Por otro lado, por solicitud del Ministerio de Cultura se realizó el concepto técnico sobre la propuesta de resolución de reglamentación para la declaratoria de Paisajes Culturales en el país y se asiste regularmente a las Mesas de Trabajo sobre el tema convocadas por la Dirección de Patrimonio del Ministerio de Cultura.</t>
  </si>
  <si>
    <t>No Aplica</t>
  </si>
  <si>
    <t xml:space="preserve">No Aplica </t>
  </si>
  <si>
    <t>Se realizaron ajustes a la Cartilla para la Gestión y Protección del Patrimonio Arqueológico dirigida a entes territoriales a partir de los comentarios de la Dirección General. Se avanzó en la formulación del Plan de Manejo Arqueológico del municipio de Soacha como caso piloto para la definición de los lineamientos para la formulación de planes de manejo arqueológico municipales para su integración en los instrumentos de ordenamiento territorial. Se están revisando los términos para la formulación de estos planes de manejo arqueológico municipales, así como las medidas de manejo del patrimonio arqueológico en los municipios del país en general.</t>
  </si>
  <si>
    <t>El Instituto Colombiano de Antropología e Historia publicó cuatro resoluciones adicionales a las ya mencionadas, relacionadas con el Programa de Arqueología Preventiva (PAP):
1) La resolución 301 del 22 de mayo de 2020.
2) La resolución 443 del 26 de junio de 2020 "Por la cual se acogen los términos de referencia para el desarrollo de las fases de aprobación del Plan de Manejo
Arqueológico e implementación del Plan de Manejo Arqueológico de que tratan los artículos 2.6.5.6. y 2.6.5.7 del Decreto 138 de 2019”
3)  Resolución No. 134 del 16 de abril de 2020 
4) Resolución 193 del 5 de mayo de 2020</t>
  </si>
  <si>
    <t>El ICANH ha avanzado en la elaboración de tres manuales para consulta relacionados con los procesos descritos en el Decreto 138 del 06 de febrero de 2019 sobre patrimonio arqueológico y el manejo de sensores remotos:
Con respecto al protocolo de manejo de sensores de bienes arqueológicos muebles y el protocolo de manejo de sensores remotos, el ICANH a avanzado en la elaboración de los documentos y se encuentran próximos a ser publicados para comentarios de la ciudadanía. En relación al protocolo de hallazgos fortuitos se dispuso para comentarios por parte de la ciudadanía hasta 24 de julio de la vigencia. Los comentarios recibidos se encuentran en revisión y análisis por parte del grupo de arqueológia. Una vez culminada la etapa de revisión serán publicados los protocolos para consulta de los interesados.</t>
  </si>
  <si>
    <t xml:space="preserve">Se realizó la organización del nuevo material bibliográfico de la biblioteca del Parque Arqueológico de San Agustín para ofrecer próximamente servicios y actividades a la comunidad.  En conjunto con la biblioteca municipal, y a través de la emisora del municipio, se realizó una actividad de promoción de lectura y  la divulgación de los servicios próximos a ofrecerse.
Debido a la crisis de salud pública se programó un ciclo de eventos virtual llamado "Palabra, imagen, memoria", dedicado a la difusión de la historia de la antropología, arqueología e historia, reflejado ello en los fondos documentales y colecciones preservados por la biblioteca de la entidad. A la fecha se han realizado 4 entregas de este ciclo lo cual puede observarse en el canal de YouTube de la entidad, así como en las distintas redes sociales del ICANH. </t>
  </si>
  <si>
    <t>Se está avanzando en el proceso de análisis para la definición de un modelo de gestión para el Área Arqueológica Protegida Serranía de La Lindosa, en la articulación con Parques Nacionales Naturales de Colombia teniendo en cuenta que La Lindosa hace parte del área de influencia del PNN Serranía de Chiribiquete como Patrimonio Mixto de la Humanidad. Así mismo, se ha avanzado en la articulación con actores relevantes del territorio como la Gobernación y la Alcaldía de San José del Guaviare, con el fin de incorporar las acciones de protección del área protegida en los instrumentos de gestión del municipio y el departamento. De igual modo, se avanza en las gestiones administrativas junto con Parques Nacionales Naturales y la Corporación para el Desarrollo Sostenible del Norte y el oriente Amazónico - CDA para realizar el estudio de capacidad de carga de al menos uno de los polígonos del área protegida abierto a turismo actualmente.</t>
  </si>
  <si>
    <t>En el segundo trimestre del año en curso el ICANH formalizó la vinculación de los investigadores ganadores de la convocatoria de estímulos por medio de la firma de 19 contratos que serán supervisados por las áreas misionales de acuerdo a la distribución ya informada. Adicionalmente, se hizo el primer desembolso de 17 ganadores. Sin embargo,  teniendo en cuenta las circunstancias actuales de aislamiento obligatorio que imposibilitan el desarrollo de trabajo de campo, se tuvieron que suspender seis contratos, correspondientes a las áreas de arqueología y antropología social. Estos contratos se retomarán cuando sea viable realizar el trabajo de campo correspondiente.</t>
  </si>
  <si>
    <t>En el segundo trimestre del año en curso se ha avanzado en cada uno de los cuatro proyectos culturales mencionados, como se señala a continuación:
1. Proyecto de relacionamiento institucional y comunitario en los parques arqueológicos: se realizaron diferentes jornadas de presentación y discusión sobre los parques arqueológicos con la participación de los grupos misionales y áreas del Instituto. A partir de estos insumos se avanza en la identificación de las líneas de acción en materia de relacionamiento institucional y comunitario.
2. Proyecto para la creación de un museo de oficios que involucra la participación de la población de Bocachica-Cartagena: se cuenta actualmente con guiones curatoriales y diseños museográficos de 16 salas que abordan temas arqueológicos, históricos relacionados con las fortificaciones, la navegación, la guerra y temas etnográficos sobre la vida, los oficios y la cotidianidad de los bocachiqueros (carpintería de ribera, cocina, pesca, entre otros). Ante la grave situación de pandemia y la imposibilidad de realizar trabajos de campo, las actividades en el Fuerte de San Fernando – Bocachica se cancelaron por lo que se ha dado continuidad a las correcciones de archivos de diseño, diagramación, ilustraciones para material de apoyo (hojas de estudio y elaboración de piezas gráficas para apoyar las actividades que se están realizando en los encuentros virtuales “Comadreando sobre el Museo de Oficios” Este es un espacio virtual (mediante un grupo de WhatsApp) que cuenta con la participación de aproximadamente 7 mujeres de la comunidad de Bocachica.
3. Proyecto para la creación de un museo en el Parque Natural Suruma: se dio inicio a la Etapa de investigación, guion, curaduría y diseño para crear un lugar expositivo que busca realizar actividades de investigación y divulgación sobre manifestaciones culturales de la región particularmente sobre los trabajos arqueológicos realizados en los sitios de Pomarroso y Cumplidor. El proyecto curatorial y museográfico en sus diferentes etapas (investigación, guiones, curaduría, diseño, producción y montaje) se desarrolla paralelo a los laboratorios de formación, buscando que la conceptualización y construcción de las exposiciones se adelanten colectivamente con el grupo seleccionado. Ante la grave situación de pandemia y la imposibilidad de realizar trabajos de campo, las actividades en la zona del Putumayo se han visto totalmente paralizadas por lo que se ha dado continuidad a la etapa bocetación para la identidad gráfica de la exposición, diseño de la bitácora “para ver y sentir el Putumayo”, se han realizado los ajustes necesarios al guion curatorial y museográfico y se están adelantando las ilustraciones para mapa introductorio y el cómic sobre arqueología.
4. Proyecto de arqueología comunitaria, que implica una estrategia participativa de apropiación, valoración, protección y divulgación del patrimonio arqueológico, a cargo del grupo de arqueología: se ha avanzado en el informe de resultados obtenidos hasta el momento con relación a la caracterización arqueológica y social del área y el análisis de riesgos. 
Cabe resaltar que debido a la emergencia del coronavirus las actividades de campo fueron canceladas y el avance en los cuatro proyectos se ha visto afectado.</t>
  </si>
  <si>
    <t>Durante el segundo trimestre no se avanzó de la forma esperada en el proyecto titulado "Nariño: Arqueología en áreas de habitación, distribución espacial y cronología (cuenca media del río Guáitara)", ya que debido a la emergencia del Coronavirus fue necesario cancelar las actividades de campo. Las únicas tareas que se han podido avanzar tiene que ver con revisión bibliográfica de estudios previos.
Por otro lado, el ICANH avanza en la implementación de dos proyectos cofinanciados por cooperación internacional con el Gobierno de Suiza: 1) Catálogo de Formas cerámicas de Colombia y 2) Proyecto de museología y museografía en el Parque Arqueológico e Histórico Santa María la Antigua del Darién. Los dos proyectos contribuyen a la divulgación del patrimonio arqueológico de la Nación.</t>
  </si>
  <si>
    <t>Durante el segundo trimestre del año en curso el ICANH se mantuvo acompañando técnicamente la consolidación de espacios de conservación e investigación de material arqueológico por medio de tres enfoques: la definición y catalogación de los bienes integrantes del patrimonio arqueológico de la nación, la reglamentación y supervisión de las tenencias de los bienes inmuebles y la protección legal del patrimonio.
1.Registro y Tenencia: 21 tenencias tramitadas
2.Trámites para conceptuar sobre la pertenencia al patrimonio arqueológico de la nación:  10 trámites.
3. Solicitudes varias atendidas sobre patrimonio arqueológico mueble de la nación: 31
4. Comunicaciones dirigidas a las autoridades regionales y locales corresponsables de la protección al Patrimonio Arqueológico: 31 comunicaciones.
5. Informes de avance del desarrollo de los Programa de Arqueología Preventiva: 29 informes revisados.</t>
  </si>
  <si>
    <t>El ICANH se encuentra en la ejecución de la obra de infraestructura para la ceramoteca. La obra se encuentra en fase de diseño y  actualmente se encuentra en revisión de diseño y preooperativo de obra.</t>
  </si>
  <si>
    <t>"Para los proyectos de Gestión de Áreas Arqueológicas Protegidas se avanzó en la articulación con los entes territoriales de los municipios donde se localizan estas áreas, para la incorporación de la declaratoria en los instrumentos de gestión municipales (Planes de Ordenamiento Territorial y Planes de Desarrollo Municipal). Se desarrolla también de manera permanente la gestión de los sitios declarados como Patrimonio Mundial por la UNESCO: Qhapaq Ñan y Serranía de Chiribiquete. Se realiza seguimiento permanente a la gestión de las Áreas Arqueológicas Protegidas del país y la implementación de sus planes de manejo arqueológico.
En este periodo la gestión de los parques arqueológicos se concentró en el seguimiento a las condiciones de los parques, actualmente cerrados para visitantes como parte de las medidas de manejo del COVID 19. En este sentido, se actualizó la programación de actividades de mantenimiento, conservación y divulgación en los parques arqueológicos, priorizando el mantenimiento y actividades básicas de conservación. Así mismo, se realizaron las adecuaciones según los protocolos de bioseguridad para el ingreso de trabajadores e iniciar las actividades priorizadas.
La situación actual ha permitido que el proceso de revisión de planes de manejo contemple la articulación y definición de protocolos de conservación, infraestructura y mantenimiento, que se puedan aplicar y monitorear de manera virtual con los administradores de los sitios.
En cuanto al proyecto de señalización de los parques arqueológicos, por ajuste presupuestal debido a la situación actual, no se realizará este año la contratación proyectada. Sin embargo, se avanza en el seguimiento del comportamiento de los materiales de las señales instaladas y en acompañamiento a los proyectos asociados.</t>
  </si>
  <si>
    <t>Teniendo en cuenta que el ICANH ha sido llamado a diversos espacios por parte de entidades públicas y por parte de la ciudadanía en general para que establezcan lineamientos sobre el manejo del patrimonio cultural sumergido, que, de acuerdo con el dispuesto en el artículo 2 de la LAY 1675 de 2013 " hace parte del patrimonio arqueológico y es propiedad de la nación", a propiciado mesas de trabajo con el Ministerio de Cultura para analizar las competencias establecidas en la Lay 1675 de 2013 frente al manejo de la patrimonio cultural sumergido. Lo anterior, teniendo en cuenta que algunas parecen contradictorias frente a lo establecido en la Ley General de cultura y sus decretos reglamentarios con respecto al manejo del patrimonio arqueológico en general-</t>
  </si>
  <si>
    <t xml:space="preserve">Se finalizó la edición de 7 nuevos títulos del sello editorial de la entidad (artes finales a punto de impresión): 
1. Arqueología en territorios de incandescencia 
2. Iglesia sin Rey
3. Legados y retos de la independencia
4. Un museo de oficios en el fuerte de San Fernando
5. Casanare y la Campaña Libertadora. 1815-1819
6. Concepto campesinos 2
7. Naturaleza como infraestructura
8. Arqueología en territorios de incandescencia
9. El sol de los venados
10. Reconfiguraciones políticas de la etnicidad en Colombia Vol. 2. 
11. Revista Colombiana de Antropología 56-1
12. Revista Fronteras de la historia 25-1
13. Revista Colombiana de Antropología 56-2 
14. Revista Fronteras de la historia 25-2
Debido a la pandemia, el mismo de trabajo y entregas de la INC se ha visto afectado, pero, de otra parte, se adelantaron acciones para poder continuar el trabajo cumpliendo, en todos los casos, con los protocolos de bioseguridad previstos por cada entidad en cumplimiento de las directrices dadas por el gobierno nacional y distrital . </t>
  </si>
  <si>
    <t>De acuerdo con el análisis y concepto del estudio técnico de rediseño institucional se elaboró un plan de trabajo en el cual se establecen los pasos a realizar por parte del INCAH, de acuerdo con la guía dispuesta por el DAFP en materia de rediseño institucional para las entidades públicas. Con este plan de trabajo el Instituto busca avanzar en el rediseño institucional de acuerdo a sus capacidades. De tal manera, que se contemplará la posibilidad de contar con una consultoría para culminar el rediseño institucional.</t>
  </si>
  <si>
    <t>Para cada uno de los componentes que conforman el Plan Anticorrupción y de Atención al Ciudadano se realizaron las siguientes gestiones las cuales se enuncian a continuación:
Mapa de riesgos: De acuerdo con la actualización realizada por el DAFP a la metodología para la Gestión de Riesgos, se realizó mesa de trabajo para conocer las nuevas disposiciones y responsabilidades del instituto en materia de riesgos. Para esto, se diseñó un plan de trabajo con la asesora asignada por el DAFP en donde se definió como primer producto la construcción de las líneas de defensa como eje fundamental para la gestión de riesgos. 
Estrategia de Racionalización: De acuerdo con las disposiciones del Gobierno Nacional y lo establecido por el MINTIC en lo que se refiere al portal GOV.CO, se actualizó la ficha informativa para cada uno de los trámite en el portal SUIT de acuerdo a los parámetros y recomendaciones emitidos por la Agencia Nacional Digital en términos de divulgación de la información.
Rendición de Cuentas: Se culminó el ejercicio virtual de rendición de cuentas de la vigencia 2019.  Los resultados  del ejercicio se puede consultar en el siguiente enlace:
https://www.icanh.gov.co/servicios_ciudadano/participacion_ciudadana/informe_rendicion_cuentas_1180
Servicio al Ciudadano: Se adecuaron los canales virtuales para la correspondencia de acuerdo a las disposiciones del Gobierno Nacional.
Ley de transparencia: Para fortalecer la divulgación de la información institucional se realizó la conformación de un grupo interdisciplinar el cual tiene como meta establecer criterios en materia de comunicación para los diferentes canales de información dispuesto por el instituto.</t>
  </si>
  <si>
    <t xml:space="preserve">El ICANH se encuentra desarrollando mesas de trabajo con los diferentes responsables de las 19  políticas con el fin de consolidar el plan de mejora general que apalanque la implementación del modelo. Este plan de mejora tendrá la articulación de las recomendaciones emitidas por el DAFP en materia de la evaluación FURAG.
Como apoyo a la implementación del Modelo se ha logrado realizar 2 talleres participativos con los funcionarios y contratistas. 
</t>
  </si>
  <si>
    <t>El ICANH contribuye al reconocimiento de la diversidad cultural por medio de la elaboración de conceptos técnicos (CT) que se enmarcan en las solicitudes que recibe de otras entidades estatales:
1 CT elaborado por solicitud de la Asociación de Autoridades Tradicionales de los territorios de las} Salinas de Manaure "Suman Ichi" en el que se presentan referencias históricas desde la colonia sobre la sal de Manaure, su uso por parte de las comunidades allí asentadas y una lectura sobre su relevancia en la economía local.</t>
  </si>
  <si>
    <t>0,6</t>
  </si>
  <si>
    <t>Se recibió material grabado del programa realizado por la Biblioteca Luis Ángel Arango con motivo del Bicentenario y autorizaron el extraer del mismo, piezas que sirvan para los clips del bicentenario.
Se inician grabaciones en el mes de mayo para realizar los 20 clips correspondientes al 2020.
Estos documentos se encuentran en producción y se empezarán a emitir desde el mes de diciembre.</t>
  </si>
  <si>
    <t>0,9</t>
  </si>
  <si>
    <t>10,5%</t>
  </si>
  <si>
    <t>En el tercer trimestre se ofertaron ocho diplomados y siete cursos.
DIPLOMADOS:
1. Lengua Muysca - 67 cupos
2. ¿Cómo escribir en lenguaje claro? - 118 cupos
3. Edición Académica e Institucional - 30 cupos
4. Pedagogía y Didáctica para la Enseñanza de Español como Lengua Extranjera - Modalidad Remoto (virtual en vivo) - 30 cupos
5. Latín Clásico II - 25 cupos
6. Griego Antiguo II - 25 cupos
7. Pedagogía y Didáctica para la Enseñanza de Español como Lengua Extranjera - Modalidad virtual - 2020-II - 150 cupos
8. Lenguas y culturas nativas en Colombia con énfasis en Amazonas - Semestre 2 - 90 cupos
CURSOS: 
1. Curso de verano 2020: Uso y aplicación de herramientas TIC y TAC en la clase de lenguas.- 45 cupos
2. Historia de la Lectura - 10 cupos
3. Herramientas TIC y TAC para el aula - 10 cupos
4. Corrección de estilo y cuidado de textos literarios - 20 cupos  
5. Lingüística Iberorrománica - 10 cupos
6. Introducción a la programación en Python para humanidades - 12 cupos
7. Herramientas TIC y TAC para el aula - 25 cupos
TOTAL CUPOS OFERTADOS ACUMULADOS HASTA EL TERCER TRIMESTRE: 1.389</t>
  </si>
  <si>
    <t>El Ministerio de Cultura a través de la Escuela Taller de Boyacá en convenio con el Instituto Caro y Cuervo becará el cien por ciento del valor de la matrícula a los dos seleccionados. A los seleccionados se les entregará una beca de estudio para los meses que dure la formación. El Instituto Caro y Cuervo pondrá a su disposición las rutas de transporte Bogotá-Yerbabuena y Yerbabuena- Bogotá, y los distintos elementos de protección personal (EPP). Asimismo, la beca incluirá la afiliación a riesgos laborales de los dos seleccionados.
https://www.caroycuervo.gov.co/Cursos/Diplomado/taller-escuela-de-linotipia-en-la-imprenta-patriotica/</t>
  </si>
  <si>
    <t>0,60</t>
  </si>
  <si>
    <t>63,4%</t>
  </si>
  <si>
    <t>Con corte a 30 de septiembre se ha realizado:
Se realizaron 2 libros adicionales en formato epub:
1. Llave del griego: https://selloeditorial.caroycuervo.gov.co/detalle-libro/llave-del-griego-comentario-semantico-etimologia-y-sintaxis
2. Gramática latina: https://selloeditorial.caroycuervo.gov.co/detalle-libro/gramatica-latina-para-el-uso-de-los-que-hablan-castellano
3. Diccionario y gramática chibcha: https://selloeditorial.caroycuervo.gov.co/detalle-libro/diccionario-y-gramatica-chibcha-manuscrito-anonimo-de-la-biblioteca-nacional-de-colombia
4. Métodos y problemas en dialectología y sociolingüística: https://selloeditorial.caroycuervo.gov.co/detalle-libro/nuevos-metodos-y-problemas-en-dialectologia-y-sociolingistica 
5. Lexicografía electrónica especializada: el caso del Diccionario académico de Medicina (Diacme).
6. El procesamiento lingüístico de textos de opinión.</t>
  </si>
  <si>
    <t>Con corte a 30 de septiembre se ha realizado:
Los siete proyectos fueron aprobados los cuales tienen un avance de gestión que corresponde al 64,12% pero se entenderán como ejecutados al finalizar la vigencia por tal razón no se reporta avance cuantitativo. 
Cuatro proyectos de investigación aprobados en la línea de lenguas Nativas Porcentajes de avance:
1. Documentación lingüística de Cabiyarí: arte verbal, desplazamiento lingüístico e identidad: Katherine Bolaños -Ricardo Palacio: 63,3%
2.El reflexivo y el recíproco en la lengua sáliba” - Segunda Fase del proyecto 2019-2020: “El verbo en la lengua sáliba: contribución para el estudio y la documentación de esta lengua: Hortensia Estrada: 78%
3.Documentación del Romani hablado en Colombia Esteban Acuña: 40%
4. Sistema de preservación artificial de la lengua Tinigua Carlos Salazar: 49%
Tres proyectos de investigación aprobados en la línea de investigación en lingüística de corpus Porcentajes de Avance: 
1. Olimpiadas Lingüísticas: George Dueñas:78,3%
2. Macroproyecto Nuevo ALEC por regiones Fase II: Julio Bernal, Ruth Rubio, Jhonatan Bonilla, Alejandro Munévar, Daniel Bejarano: 73,3%
3. Estilometría para predecir la citabilidad de los trabajos a partir de títulos y resúmenes: Sergio Jimenez:67%</t>
  </si>
  <si>
    <t>Con corte a 30 de septiembre se ha realizado:
Se registra avance en las dos siguientes publicaciones:
1. Tradición oral del sur del Tolima
2. Léxico de la violencia en Colombia
Archivos listos para impresión en el cuarto trimestre</t>
  </si>
  <si>
    <t>Con corte a 30 de septiembre se ha realizando el seguimiento de los 6 componentes del PAAC se evidenció:
• Componente 1: Gestión de Riesgos de Corrupción - Mapa de Riesgos de Corrupción, cumplimiento de 34%
• Componente 2: Racionalización de trámites, cumplimiento de 100%
• Componente 3: Rendición de Cuentas, cumplimiento del: 59%    
• Componente 4: Atención al Ciudadano, cumplimiento del: 42%    
• Componente 5: Transparencia y Acceso a la Información, cumplimiento del 37% 
• Componente 6: Iniciativas adicionales, cumplimiento del 58% 
Para un total de cumplimiento del 55% de avance
Adicionalmente se realizó:
*INFORME TRIMESTRAL DE MONITOREO A LA IMPLEMENTACIÓN PAAC No. 1
*Reporte preliminar: monitoreo estrategia de racionalización de trámites plataforma SUIT</t>
  </si>
  <si>
    <t>Con corte a 30 de septiembre se ha realizado:
De acuerdo con los resultados de la encuesta FURAG presentados en el índice de desempeño de las  entidades realizado por Función Pública en abril del 2020 para el Instituto Caro y Cuervo se presentaron los siguientes resultados:
1ª. Dimensión: Talento Humano 75,4 
2ª. Dimensión: Direccionamiento Estratégico y Planeación 55,2
3ª. Dimensión: Gestión con valores para resultados 66,8
4ª. Dimensión: Evaluación de Resultados 48,9
5ª Dimensión: Información y Comunicación 69,1
6ª Dimensión: Gestión del Conocimiento y la Innovación 64,5
7ª. Dimensión: Control Interno 64,1
A partir de ellos en el segundo trimestre se han realizado las siguientes acciones que contribuirán a la mejora institucional que se medirá en FURAG de acuerdo con los cronogramas de Función Publica:
*Lineamientos equipo MIPG coyuntura Covid-19
*Lineamientos CIGD coyuntura Covid-19
*Reunión equipo MIPG No.2
*Memorando para la solicitud de diligenciar los Autodiagnósticos MIPG (Presentación explicativa: Propuesta de presentación: Autodiagnóstico 
*Actualización formato planes de mejoramiento
*Presentación resultados FURAG 2019 (• Presentación Powert Point: Resultados reporte FURAG 2019 28052020)</t>
  </si>
  <si>
    <t xml:space="preserve">Con corte a 30 de septiembre se ha realizado:
Proyecto: Letras capitulares de tres artistas gráficos en la donación de grabados de la Imprenta Nacional a la Imprenta Patriótica.
Debido a la Pandemia - Covid-19, no se ha logrado avanzar lo proyectado inicialmente, ya que una parte del proyecto es presencial en la Imprenta Patriótica. El avance corresponde a la gestión adelantada en el diseño de las letras por parte de los tipógrafos invitados al proyecto. </t>
  </si>
  <si>
    <t xml:space="preserve">Con corte a 30 de septiembre se ha realizado:
SENSIBILIZACIÓN, POLÍTICAS, EVIDENCIA DOCUMENTAL, ESTADÍSTICAS, AUTOEVALUACION, ESCRITURA DOCUMENTO. 
A. Sensibilización 100%: El proceso se realizó satisfactoriamente el mes de enero y compone todas las actividades asociadas con socializar a la comunidad nuevas políticas, y generalidades del proceso. 
B. Desarrollo de políticas institucionales. 90%. Se construyeron todas las políticas institucionales definidas, aún se encuentran pendientes dos documentos: 1. PEI. Se encuentra en proceso de aprobación por parte del Consejo de Facultad. Se presentará a discusión el 5 de octubre. 2. Reglamento de profesores. Se encuentra en la Oficina Jurídica en proceso de revisión final para firma de la Dirección General. 
C. Recolección de la evidencia documental. 100% Se completó toda la recolección del insumo documental.   
D. Consolidación estadísticas generales. 100% Se completó toda la recolección del insumo estadístico requerido para el proceso. 
E. Autoevaluación: 100%. Se diseñaron, aplicaron y analizaron las encuestas con al cual se recolectaría el insumo de apreciación de la comunidad académica. Se diseñaron y se aprobaron los planes de mejora institucional, aprobados con el Comité Institucional de Gestión y desempeño. 
F. Escritura del documento de condiciones institucionales. 95%. Se finalizó la escritura del documento y se entregó al Consejo de Facultad para su lectura y aprobación final. El consejo de Facultad se reunirá la primera semana de octubre y entregará su concepto. </t>
  </si>
  <si>
    <t xml:space="preserve">Con corte a 30 de septiembre se ha realizado:
SENSIBILIZACIÓN, POLÍTICAS, EVIDENCIA DOCUMENTAL, ESTADÍSTICAS, AUTOEVALUACION, ESCRITURA DOCUMENTO. 
A. Sensibilización 100%: El proceso se realizó satisfactoriamente el mes de enero y compone todas las actividades asociadas con socializar a la comunidad nuevas políticas, y generalidades del proceso. 
B. Desarrollo de políticas institucionales. 90%. Se construyeron todas las políticas institucionales definidas, aún se encuentran pendientes dos documentos: 1. PEI. Se encuentra en proceso de aprobación por parte del Consejo de Facultad. Se presentará a discusión el 5 de octubre. 2. Reglamento de profesores. Se encuentra en la Oficina Jurídica en proceso de revisión final para firma de la Dirección General.  
Dado que se trata de políticas institucionales, este actividad aplica para los dos procesos: condiciones iniciales acreditación y condiciones institucionales de registro calificado. 
C. Recolección de la evidencia documental. 90%. Faltan los documentos referidos en el punto anterior. 
D. Consolidación estadísticas generales. 90% Hace falta la recolección de unas cifras de investigación asociada a la Maestría en Literatura y Cultura. 
E. Generación del PEP, Proyecto Educativo del Programa: 0% Este documento se encuentra en proceso de escritura por parte de la Coordinación del programa. Esta entrega hace parte del cuarto trimestre. 
F. Escritura del documento de condiciones institucionales. 80%. Hace falta el capítulo de aspectos académicos, cifras de investigación del programa, capítulo de reglamento de profesores, información sobre el proyecto educativo del programa. </t>
  </si>
  <si>
    <t>Con corte a 30 de septiembre se ha realizado:
Es importante mencionar que las exposiciones están cerradas debido a la obra de peatonalización de la calle 10, anunciada y ejecutada por la Alcaldía Local de La Candelaria, y durante el tiempo que dure su ejecución, el Área de Gestión de Museos no abrirá al público sus exposiciones “Una república para las artes” y “De vuelta a casa”. Sin embargo durante este trimestre desde la gestión se han adelantado contenidos para difusión en las redes sociales que crean un acceso directo a las  exposiciones futuras albergadas en el micro sitio de la entidad, en el mes de julio se tomaron piezas del escritor José Eusebio Caro, en el mes de agosto diferentes obras de la colección en homenaje a los 60 años del museo del ICC y en el mes de septiembre el tema fue mes del patrimonio, en todos los casos  algunos de los contenidos son piezas que se exhibirán en la exposición “Una república para las artes”. Adicional en el micrositio en exposiciones presentes tenemos la información pertinente al público con la información.
La guía de investigación y consulta en la página web https://www.caroycuervo.gov.co/museos/una-republica-para-las-artes-cultura-visual-musica-y-letras-en-colombia-1819-1888/#m                                                                      
La información al público de la exposiciones cerradas debido a la obra de peatonalización https://www.caroycuervo.gov.co/museos/presentes/#m       
Guía virtual 60 años de buenas obras https://www.caroycuervo.gov.co/museos/60-anos-de-buenas-obras-museos-icc-1960-2020-/#m</t>
  </si>
  <si>
    <t>Por medio de la inversión realizada con los recursos para fortalecer los fondos bibliotecarios se han adelantado las siguientes acciones:
Documentos organizados en las carpetas desacidificadas. (Se realizó el proceso de alistamiento físico (Limpieza en seco, eliminación de material metálico (grapas, clips, alfileres), eliminación de dobleces, organización cronológica y foliación de 1.370 folios de documentos históricos del fondo José Manuel Marroquín).</t>
  </si>
  <si>
    <t xml:space="preserve">Con corte a 30 de septiembre se adelantaron las acciones correspondientes a los siguientes conceptos en los cuales El ICANH contribuye al reconocimiento de la diversidad cultural: 
CT: “Enfoque étnico, daño cultural y memoria” elaborado por el grupo de antropología social a solicitud del Enfoque Étnico del CNMH y la Dirección de Museo CNMH (Museología y Curaduría) para el Diálogo intercultural “Saberes ancestrales y factores subyacentes al conflicto. Sanar el dolor y la guerra”. 
CT. Respuesta al CR 6553 de 2019, consulta de la Representante a la Cámara María José Pizarro sobre daño cultural e impacto en los sistemas de vida y de gobierno de pueblos indígenas con ocasión de asesinato sistemático de indígenas.
CT en respuesta a solicitud del Consejo Superior de la Judicatura, sobre la justicia tradicional del Resguardo Indígena Nueva Esperanza de Coyaima (Tolima)
CT en respuesta  a solicitud de la Unidad de Restitución de Tierras Despojadas, sobre características generales de varios consejos comunitarios de comunidades negras en Nariño y Antioquia, a saber: Tablón Dulce, Pro-Defensa del Río Tapaje, Alto Río Sequihonda, Chanzará, La Cuenca del Río Iscuandé, El Progreso, Agricultores del Patía Grande, El Progreso del Campo, La Esperanza del Río Tola, Consejo Comunitario por la Identidad Cultural de Mandé, Consejo Comunitario Porce Medio y Consejo Comunitario de Caño Bodega.
CT de respuesta a solicitud de Unidad de Restitución de Tierras Despojadas sobre características generales del Consejo Comunitario del Río Sanquianga y de la subregión de Sanquianga.
CT en atención a solicitud del ciudadano Víctor Saavedra sobre información relacionada a foro realizado en 1992 sobre etnicidad de los pueblos negros.
CT de respuesta a solicitud de empresa VIAPRO S.A.S, que incluye referencias sobre el pueblo wayuu, Manaure, Dibulla, Uribia, Riohacha, la historia de la Guajira, y comunidades negras en la Guajira. 
CT como respuesta a solicitud de empresa HOCOL, que contiene generalidades del pueblo pijao sobre su historia y territorio; autonomía gobierno y justicia; y otras consideraciones.
CT en respuesta al Consejo Superior de la Judicatura, sobre la justicia tradicional del Resguardo Indígena de Huila del Municipio de Páez, Cauca, y sobre su historia, territorio y organización social. 
CT como respuesta a solicitud de la Fiscalía General de la Nación, sobre la situación actual de las comunidades embera katio y nukak makú, así como algunas de sus características, amparos constitucionales, sistemas de justicia, relaciones de parentesco y perspectivas de género y sexualidad.
CT en respuesta a solicitud de la Unidad de Restitución de Tierras, sobre información relativa a comunidades Aseinpome (Puerto Gaitán, Meta) y Metiwa (Cumaribó, Vichada), así como a generalidades del pueblo sikuani y el pueblo cubeo. </t>
  </si>
  <si>
    <t>Con corte a 30 de septiembre se han desarrollado las siguientes acciones en la formulación de  la Política Nacional de Investigación:
1. Toma de decisiones en la participación del reconocimiento del Instituto como centro público de investigación.
2. Creación del Comité de autoevaluación.
3. Matriz comparativa con otros centros o institutos reconocidos en el SNCTel.
4. Matriz para el autodiagnóstico (en fase de construcción).
5. Agenda de trabajo para dar inicio al autodiagnóstico.
6. Acompañamiento de convocatoria de Minciencias PUBLINDEX 875 del 2020.
7. Actualización de CvLAC de los investigadores pertenecientes a los grupos de investigación.</t>
  </si>
  <si>
    <t xml:space="preserve">Con corte a 30 de septiembre se realizó:
1) El ICANH contrató los servicios profesionales de un experto en creación de iniciativas legislativas, con el fin de formular una propuesta que le permita resolver al Instituto a largo plazo las debilidades presupuestales y financieras que le impiden cumplir con obligaciones como la contenida en el literal e) del artículo 2.6.5.9. del Decreto 1080 de 2015, modificado por el Decreto 138 de 2019. En el marco del desarrollo de ese contrato ya se cuenta con un primer borrador de la iniciativa legislativa.
2) El ICANH participó en el Análisis de Impacto Normativo - AIN- de la Ley 397 de 1997 impulso por el Ministerio de Cultura. Con ese propósito consolidó unos documentos que condensan el ejercicio de análisis llevado a cabo al interior del ICANH que incluyen: *Una matriz con las respuestas dadas por los grupos misionales y la Oficina Jurídica a las preguntas orientadoras; *Un análisis de dicha información con una propuesta de problemas con su respectiva causa, efecto, síntomas y grupo afectado; * Una presentación con el resumen de las principales respuestas a las preguntas orientadoras. La información fue remitida a la Oficina Asesora Jurídica del Ministerio de Cultura. </t>
  </si>
  <si>
    <t xml:space="preserve">Con corte a 30 de septiembre se realizaron ajustes a la Cartilla para la Gestión y Protección del Patrimonio Arqueológico a partir de los comentarios de los entes territoriales. Se concluyó la formulación del Plan de Manejo Arqueológico del municipio de Soacha como caso piloto, que apoyará la definición de los lineamientos para la formulación de planes de manejo arqueológico municipales, y su posterior integración en los instrumentos de ordenamiento territorial. </t>
  </si>
  <si>
    <t>Con corte a 30 de septiembre, el Instituto Colombiano de Antropología e Historia publicó dos resoluciones adicionales a las mencionadas en el trimestre anterior, relacionada con el Programa de Arqueología Preventiva (PAP):
1) Resolución No. 798 del 06 de octubre de 2020 "Por la cual se acogen los términos de referencia para el desarrollo de la fase de arqueología pública de que trata el artículo 2.6.5.8 del Decreto 138 de 2019".
2) Resolución No. 797 del 06 de octubre de 2020 "Por la cual se acoge el Protocolo de manejo de hallazgos fortuitos de patrimonio arqueológico de que trata el artículo 2.6.1.8. del Decreto 138 de 2019"</t>
  </si>
  <si>
    <t>Con corte a 30 de septiembre, se han desarrollado las siguientes acciones:
El ICANH ha avanzado en la elaboración de los manuales para consulta relacionados con los procesos descritos en el Decreto 138 del 06 de febrero de 2019 sobre patrimonio arqueológico y el manejo de sensores remotos:
Con respecto al protocolo de manejo de bienes arqueológicos muebles, este se dispuso para comentarios de la ciudadanía desde el 30 de septiembre. En relación al protocolo de hallazgos fortuitos, este se adoptó mediante la Resolución No. 797 del 06 de octubre de 2020.</t>
  </si>
  <si>
    <t>El ICANH para este trimestre continua desarrollando lo previsto en el ciclo de extensión de la Biblioteca Especializada como habiendo realizado a la fecha los siguientes eventos acumulados:
Biblioteca como motor de investigación
Primeros años de la Antropología en Colombia
Gregorio Hernández de Alba (parte 1)
Gregorio Hernández de Alba (parte 2)
Memoria recuperada Instituto Etnológico Universidad del Cauca
Trayectoria de Rogerio Velásquez y Aquiles Escalante
Trayectoria de la Antropología de Milcíades Chaves Chamorro
Trayectoria de Graciliano Arcila Vélez
Vida y obra de Virginia Gutiérrez de Pineda</t>
  </si>
  <si>
    <t>Con corte a 30 de septiembre, el ICANH otorgó 19 estímulos correspondientes a $198.000.000 para el fomento y desarrollo de investigaciones en las áreas misionales de patrimonio, arqueología, antropología e historia.</t>
  </si>
  <si>
    <t>Con corte al 30 de septiembre el ICANH ha avanzado en la formulación de 8 proyectos culturales, los cuales presentan su avance frente a lo establecido en el corte: 
1. Relacionamiento comunitario e institucional: se avanzó en el proceso de estudio del Parque Arqueológico de Tierradentro.  Así mismo, en la creación de un espacio virtual de trabajo junto con la Secretaria de Educación de Inza.
2. Creación de un museo de oficios que involucra la participación de la población de Bocachica-Cartagena: se cuenta con guiones curatoriales y diseños museográficos de 16 salas.
3. Proyecto para la creación de un museo en el Parque Natural Suruma: Se dio inicio a la Etapa de investigación, guion, curaduría y diseño para crear un lugar expositivo que busca realizar actividades de investigación y divulgación sobre manifestaciones culturales de la región (Pomarroso y Cumplidor).
4. Proyecto de arqueología comunitaria, que implica una estrategia participativa de apropiación, valoración, protección y divulgación del patrimonio arqueológico: se ha avanzado en el informe de resultados de la caracterización arqueológica y social del área y el análisis de riesgos.  
5. Historia colonial: Se formularon tres proyectos, dos de los cuales se encuentran en su primera etapa "Los pueblos de Indios del Nuevo Reino de Granada, un siglo después de la llegada de los Europeos el caso de las provincias de Tunja y Santafé", En el que se ha trascrito gran parte del documento “Sáchica; diligencias de visitas (1600-1602)" y “La nueva Granada y sus provincias”. El proyecto "Motivos americanos en la pintura mural de os siglos XVI y XVII" Avanza según el cronograma.
6. Historia y memoria: proyecto “Temporizaciones de los órdenes y de las violencias en la historiografía sobre el estado de derecho colombiano del siglo XX (1910-1989)”, que avanza en el debate entre territorio y Estado Central.
7. Etnohistoria y Antropología Histórica: comprende dos proyectos, “Etnohistoria del Chiribiquete, acercamientos a una construcción histórica de las poblaciones indígenas del Nordeste Amazónico” y “Lematización completa del Manuscrito 158 de la Biblioteca Nacional de Colombia”.
8. Historia Republicana: Se formulan dos proyectos; “Guerra y mercados: el impacto del proceso de independencia en el movimiento de mercancías norandino 1790-1840” y “La Biblioteca Nacional de Colombia y la comunidad de lectores de Bogotá, 1846-1880. Presentación del Registro de lectores de la Biblioteca Nacional (1870-1874”.</t>
  </si>
  <si>
    <t>El parque no será implementado en la vigencia debido que el ICANH se encuentra en la generación de nuevos espacios para laboratorio de arqueología y colecciones arqueológicas en el país, como es el caso de la ceramoteca y espacios de investigación que se va a construir en la modernización de la sede Bogotá. El cambio en la estrategia permitirá un aporte al objetivo sectorial de manera real y coherente.
Con corte a 30 de septiembre la Ceramoteca se encuentra en preparativos de obra con el establecimiento del campamento y la construcción del protocolo de bioseguridad. Además se inició la compra de los materiales que requiere la obra para su ejecución.</t>
  </si>
  <si>
    <t xml:space="preserve">Para el tercer trimestre de la vigencia se realizó una (1) visita de acompañamiento y seguimiento a la colección de piezas arqueológicas a nombre del señor Álvaro Rincón Muñoz ubicadas en su residencia y en las instalaciones de la Vicepresidencia de la República en la ciudad de Bogotá. Como resultado de la visita se actualizó la información de los bienes en tenencia en el Certificado de Registro y Tenencia ICANH No. 4445 de 2020, por 78 piezas arqueológicas.
Las acciones reportadas en los trimestres I y II, obedecen a los trámites realizados por el Laboratorio de Arqueología las cuales apoyan los espacios de conservación acompañados. </t>
  </si>
  <si>
    <t xml:space="preserve">A la fecha el ICANH preparó un documento de análisis de competencias sobre el manejo del patrimonio cultural sumergido en virtud de lo establecido en la Ley 1675 de 2013. El documento hace un análisis comparativo sobre las normas vigentes para el patrimonio arqueológico en general, y su presunta contradicción con aquellas referentes al patrimonio cultural sumergido.
Por otra parte, A través de la Dirección General del ICANH, se participó en el III Seminario Nacional de Patrimonio Cultural Marítimo (organizado por el Ministerio de Cultura, la Comisión Nacional del Océano, la Armada de Colombia, la Dirección General Marítima y la Universidad del Externado) por medio de una ponencia titulada "Diversidad del Patrimonio Arqueológico Sumergido". Durante esta actividad, se discutió el enfoque de la arqueología marítima como ciencia, los diferentes tipos de sitios considerados patrimonio cultural sumergido y marítimo y el potencial de investigación que estos representan en Colombia.
Se tiene proyectado realizar una serie de sesiones de capacitación sobre el Patrimonio Cultural Sumergido con el personal de los diferentes grupos misionales del ICANH. En primera instancia, se realizará una sesión en la que se discuta el avance de la arqueología marítima como ciencia, el enfoque de estudio que presenta en la actualidad, además de diferentes estudios para ejemplificar la diversidad del patrimonio cultural subacuático y los ambientes y contextos dentro de los cuales este se puede encontrar. Seguidamente, se realizarán entre 1 y 2 sesiones con el grupo misional de arqueología, con el fin de discutir el estándar de pasos a seguir durante un proyecto de carácter sumergido y la metodología empleada para el desarrollo de los mismos, al igual que la evaluación de elementos diagnóstico para la determinación de la condición patrimonial (o no) de un artefacto.
Se tienen proyectado realizar mesas de trabajo dentro del ICANH para discutir los actuales lineamientos para el trabajo arqueológico y su aplicación a contextos sumergidos.
</t>
  </si>
  <si>
    <t>Con corte a 30 de septiembre, el ICANH continua en el desarrollo del plan de trabajo generado para la correcta realización del rediseño institucional de acuerdo con la metodología dispuesta por el DAFP en esta materia. Para esto,  se realizó una mesa de trabajo con los responsables de la información que requiere el ICANH para el rediseño, esto se llevó a cabo con el fin de compartir los documentos a trabajar mediante carpeta drive. De esta manera se avanzará internamente en lo propuesto para la vigencia.</t>
  </si>
  <si>
    <t>Con corte a 30 de septiembre se realizó el segundo seguimiento y monitoreo a las actividades establecidas en los cinco componentes del  Plan Anticorrupción y de Atención al ciudadano, se puede evidenciar el avance en cada uno de los componentes en el siguiente link: 
https://www.icanh.gov.co/transparencia_acceso_informacion_publica/planeacion/politicas_lineamientos_sectoriales_1179/plan_anticorrupcion_atencion_7867/2020</t>
  </si>
  <si>
    <t>Con corte a 30 de septiembre se proyecto documento técnico de Laboratorio de Innovación, este promoverá la construcción de capacidades en el uso educativo de las Tecnologías de la Información y la Comunicación (TIC). El cual facilitara un espacio de ideación,   acceso   y   disponibilidad   de   información   a   los ciudadanos y entidades sobre documentos, metodologías y herramientas aplicables a la gestión documental electrónica. V2.</t>
  </si>
  <si>
    <t>Con corte a 30 de septiembre se ha realizado: 
Se proyectó Documento Técnico para la proyección futura de la creación de nuevos tableros de información y actualizaciones al sistema SISNA (2 Fuentes) las cuales ya se encuentran publicadas en el SISNA como nuevas fuentes SECOP y CTA.
http://sisna.archivogeneral.gov.co/menu.html
Dando por cumplida la meta del indicador para 2020.</t>
  </si>
  <si>
    <t>Con corte a 30 de septiembre se ha realizado:
Se elaboró el documento técnico con el levantamiento de los requisitos funcionales y no funcionales del proyecto Red Nacional de Archivos, tomando como referencia el análisis previo de la documentación de los modelos conceptuales de los procesos inherentes a los servicios que ofrece el Archivo General de la Nación.
El avance corresponde al porcentaje de desarrollo del documento técnico,  lo cual equivale al 25% del 50%, establecido como meta para la vigencia 2020.</t>
  </si>
  <si>
    <t>Con corte a 30 de septiembre se ha realizado eventos de capacitación exclusivos para los CTA´s en los que han participado 17 de ellos, de los cuales 10 aportan directamente al cumplimiento de la meta y los 7 restantes recibieron acciones transversales de sensibilización. 
El incremento en positivo y la amplia cobertura obedece a que se diseño un plan de capacitación y acompañamiento a los CTA´s que respondiera al cambio de mandatarios locales y de cerca del 90% de los presidentes de CTA´s.</t>
  </si>
  <si>
    <t>Con corte a 30 de septiembre se ha realizado 536,5 horas de asistencia a entidades, de los cuales se hicieron 196 horas en septiembre. (Atención en el mes de 108 Entidades).</t>
  </si>
  <si>
    <t>Con corte a 30 de septiembre se ha realizado:
Versión V6.0 se realizó investigación sobre la imagen corporativa la cual se evidencia en el punto 1.2 IMAGEN INSTITUCIONAL donde se evidencia el Logo como SÍMBOLO DE LA ENTIDAD donde se determina la Rosa de los Vientos. De otra parte, teniendo en cuenta que se debe enfocar el documento Branding en todos los servicios que brinda el AGN, se realiza complemento en el capitulo 2. Servicios Archivísticos sobre la recopilación de todos los servicios incluyendo Otros Procedimientos Administrativos Servicios - OPAs del AGN inscritos en el Sistema Único de Información y Trámites – SUIT .
(se anexa documento Meta 3. Documento_Branding_V6.0)</t>
  </si>
  <si>
    <t xml:space="preserve">Se han realizado 238 horas de asistencia técnica virtual a 131 entidades, de las cuales se desarrollaron en el mes de septiembre 8 horas en 8 entidades por medio de videoconferencias. </t>
  </si>
  <si>
    <t>De enero a septiembre 1.245 Entidades nuevas, han sido atendidas en total 2.666 entidades con 15.336 asistentes a capacitación.</t>
  </si>
  <si>
    <t>En FURAG el cumplimiento de la Política de Gestión Documental se encuentra en 72,5%, cifra que presenta un avance significativo frente a 2018, que se encontraba en 62,8% . 
No obstante lo anterior, se están tomando datos que permitan contrastar esa información para tomar acciones de acompañamiento y refuerzo en las  entidades a través del instrumento de verificación diagnostica (CPAT) por intermedio de la Estrategia Regional.
En el seguimiento al cumplimiento de la política nacional de archivos con la gestión del Grupos de Inspección y Vigilancia se apunta a generar concientización en los Consejos Territoriales de Archivo.
Una vez cumplido el indicador se ha ido avanzando en la realización del documento electrónico en su versión 1.</t>
  </si>
  <si>
    <t xml:space="preserve">Dio inicio el 26  de septiembre de 2020. Se realizaron tareas de organizar todos los aspectos necesarios para la tercera promoción del Diplomado de Gestión Documental en modalidad B-LEARNING, clases sincrónicas y en plataforma E-libre.  RESULTADO: 
52 PERSONAS INTERESADAS 
34 PERSONAS INSCRITAS – con fecha de pago 30 de Septiembre 
20 PERSONAS EN INDUCCIÓN
25 PERSONAS QUE DIERON INICIO AL PRIMER MÓDULO </t>
  </si>
  <si>
    <t xml:space="preserve">Con corte a 30 de septiembre se han emitido 51 certificados de convalidación de 40 TRD y 11 TVD.
Se han revisado 93 TRD
Se han realizado 358 mesas de trabajo </t>
  </si>
  <si>
    <t>Con corte a 30 de septiembre se han recibido 3 transferencias documentales secundarias:
INURBE 24.600 planos
ICETEX 30 cajas
INCODER 268 cajas.</t>
  </si>
  <si>
    <t xml:space="preserve">Con corte a 30 de septiembre se ha avanzado en:
Se reporta intervención de 16.000 folios por limpieza del Fondo Ministerio de Hacienda de la Sección República y 187 folios con deterioro alto por restauración, pertenecientes al fondo "paquetes" de la Sección Archivo Anexo, Grupo II y de la Sección Colonia, Fondo Temporalidades. AVANCE META: 297.841
Se ha logrado avanzar en intervención en eliminación de material particulado (limpieza superficial) y restauración, mediante la contratación de personal técnico (4) y profesional (2). </t>
  </si>
  <si>
    <t>Con corte a 30 de septiembre se cuenta con 152 unidades de almacenamiento descritas que incluyen: SR. Miscelánea General de la República, SR. Reclamaciones por Empréstitos, SR. Ajustamientos Militares, SAAI. Guerra y Marina, SR. Secuestros, AO. Ministerio de Relaciones Exteriores, transferencia número 2, serie Historias de Extranjeros.</t>
  </si>
  <si>
    <t>Con corte a 30 de septiembre, se ha avanzado en: 
Realizando el seguimiento de los 5 componentes del PAAC se evidencio:
• Componente 1 Componente 1: Gestión de Riesgos de Corrupción - Mapa de Riesgos de Corrupción, cumplimiento de 100%
• Componente 2: Racionalización de trámites, cumplimiento del 100%
• Componente 3: Mejora del Servicio al Ciudadano, cumplimiento de 97%
• Componente 4: Rendición de Cuentas, cumplimiento del: 100%    
• Componente 5: Mecanismos para la Transparencia y Acceso a la Información, cumplimiento del 85% 
Para un total de cumplimiento del 96%, el cual corresponde al 30.17% para el tercer trimestre</t>
  </si>
  <si>
    <t>Con corte a 30 de septiembre se ha avanzado en:
1. Se realiza el seguimiento a cada plan de acción, de las 15 políticas que cuentan con autodiagnóstico y las 2 estrategias (conflicto de interés y Rendición de cuentas) identificando las alternativas de mejora menor o igual a 50 puntos; en los casos que la puntuación estaba por encima del anterior puntaje se tomaron de acuerdo a su nivel de implementación.
2. Se realiza un análisis del avance de cumplimiento de las alternativas de mejora diseñadas, con base al cumplimiento y evidencias presentadas y se pondera el porcentaje.</t>
  </si>
  <si>
    <t>Con corte a 30 de septiembre,  las siguientes políticas cuentan con su respectivo plan de mejora acorde a los resultados del autodiagnósticos y recomendaciones FURAG:
1. Gestión Estratégica del Talento Humano.
4. Gestión de Presupuesto.
5. Fortalecimiento Institucional.
6. Gobierno Digital.
7. Seguridad Digital.
8. Defensa Jurídica.
9. Mejora Normativa.
10. Gestión de Presupuesto.
13. Racionalización de Trámites.
15. Seguimiento y Evaluación del Desempeño Institucional.
16. Gestión Documental.
18. Control Interno.
Las siguientes políticas están próximas a culminar su plan de mejoramiento salvo la política de Gestión el Conocimiento y la Innovación que de acuerdo a su dinámica va requerir mas tiempo para la construcción del plan:
2. Integridad.
3. Planeación Institucional.
11. Transparencia y Acceso a la Información Pública.
12.Servicio al Ciudadano.
14. Participación Ciudadana en la Gestión Pública.
17. Gestión el Conocimiento y la Innovación.
Una vez que se cuenten con los planes de mejoramiento, el MIPG podrá ser medido en cuanto a su implementación.</t>
  </si>
  <si>
    <t>En el primer trimestre se cumplió con la meta de la vigencia 2020 con seis proyectos en parques arqueológicos y áreas arqueológicas protegidas se presentando los siguientes avances:
Serranía de Chiribiquete, se realiza seguimiento permanente a la gestión de las Áreas Arqueológicas Protegidas del país y la implementación de sus planes de manejo arqueológico.
En este periodo la gestión de los parques arqueológicos se enfocó en hacer seguimiento al mantenimiento para la conservación de los sitios y en el estudio de las condiciones de los parques para su posible reapertura. Se elaboró la estrategia de reapertura de los parques: estudio de capacidad de carga- aforos, procesos de adecuación en los parques, elaboración de protocolos de bioseguridad y tramite respectivo. El 2 de octubre se realizó la reapertura del Parque Arqueológico de San Agustín. 
En cuanto al proyecto de señalización, se continua acompañando los proyectos que se adelantan en el macro de Convenios, particularmente para el Alto de los Ídolos. 
En el proyecto de gestión y conservación del Parque Santa María, se han realizado reuniones semanales y bisemanales. Se organizó una presentación sobre la forma arquitectónica de la Museografía del Parque. Reuniones telefónicas con la administradora del Parque Mónica Castro, el obrero Vilardo Escobar, el representante de la comunidad de Citará Antonio Chamarra y la Embajada Suiza. Presentación de la propuesta museológica a la Dirección y subdirección del ICANH. Reuniones con el obrero Vilardo Escobar para organizar el ingreso al Parque de una comisión. Reuniones con miembros del Comité Cultural del Darién para organizar una reunión sobre Museología Comunitaria en el Parque Arqueológico: Guillermo Castañeda de Gilgal, Antonio Chamarra de Citará, Pedro Jumí de Cuti, Genaro Chamarra del cabildo de Tanela y Edgar Ramírez de Arquía</t>
  </si>
  <si>
    <t xml:space="preserve">Se finalizó la edición de 3 nuevos títulos del sello editorial de la entidad (artes finales a punto de impresión): 
1. Arqueología en territorios de incandescencia 
2. Iglesia sin Rey
3. Legados y retos de la independencia
4. Un museo de oficios en el fuerte de San Fernando
5. Casanare y la Campaña Libertadora. 1815-1819
6. Concepto campesinos 2
7. Naturaleza como infraestructura
8. Arqueología en territorios de incandescencia
9. El sol de los venados
10. Reconfiguraciones políticas de la etnicidad en Colombia Vol. 2. 
11. Revista Colombiana de Antropología 56-1
12. Revista Fronteras de la historia 25-1
13. Revista Colombiana de Antropología 56-2 
14. Revista Fronteras de la historia 25-2
15, El patrimonio arqueológico de Soacha. Plan de manejo y protección.
16. Chía. Nuestro hogar
17. El sujeto en la historia marítima
Para la Revista Artificio se han generado los números 15,16 y 17.
Debido a la pandemia, el mismo de trabajo y entregas de la INC se ha visto afectado, pero, de otra parte, se adelantaron acciones para poder continuar el trabajo cumpliendo, en todos los casos, con los protocolos de bioseguridad previstos por cada entidad en cumplimiento de las directrices dadas por el gobierno nacional y distrital . 
</t>
  </si>
  <si>
    <t xml:space="preserve">Con corte a 30 de septiembre se ha avanzado en:
Digitalización de los rollos de microfilm del fondo Civiles Asuntos Bolívar, rollos 16 a 33. (total 18 rollos) 
Digitalización de las cajas del Archivo Fotográfico de la Presidencia de la República, números 352-356, 359-368 (15 cajas)
Digitalización de las cajas de Miscelánea General , números 35, 37, 38, 39 (4 cajas)
Digitalización de los libros de la sección Archivo Anexo III, números 870, 871, 875, 876. (4 libros) total de imágenes por el grupo 42.434
Atención de las solicitudes de digitalización de documentos presentados por el Grupo de Investigación y el Grupo de Evaluación Documental. 
Reporte de las imágenes digitalizadas en cumplimiento del convenio suscrito por el AGN con la organización Family Search. En este mes reportaron 350,000 imágenes de las tarjetas del registro civil del DAS (transferencia del Ministerio de Relaciones Exteriores). 
Dando como total del trimestre:  392.424 imágenes digitalizadas entre mayo y septiembre, el AVANCE META es de: 583.701
Se estima que se deberá solicitar la reducción de la meta pasando de 1.350.000 imágenes a 675.000. </t>
  </si>
  <si>
    <t>Con corte a 30 de septiembre se realizó el cierre de la de la encuesta de medición del modelo de madurez de la gestión documental electrónica para la transformación digital de los archivos el día 9 de septiembre; a su vez se respondieron todas las preguntas realizadas  en el facebook life del día 21 de agosto.  De 164 entidades seleccionadas, respondieron 144 para un cumplimiento del 87,7%.
Se realizó la primera versión del informe de resultados de la aplicación de la encuesta de medición del modelo de madurez de la gestión documental electrónica para la transformación digital de los archivos</t>
  </si>
  <si>
    <t>Con corte a 30 de septiembre, la Guía de anonimización, se encuentra terminada y se procede a su publicación para consulta pública.</t>
  </si>
  <si>
    <t>Se adelantan 21 nuevas investigaciones de bibliografías y 18 bibliografías que amplían la información de los objetos de la colección para registrar, además se adelanta el plan de trabajo en Yerbabuena con programaciones anticipadas para ir a la sede Yerbabuena y trabajar bajo los protocolos de bioseguridad.
TOTAL PIEZAS INCORPORADAS EN EL TERCER TRIMESTRE: 21
TOTAL PIEZAS INCORPORADAS ACUMULADAS HASTA EL TERCER TRIMESTRE: 61</t>
  </si>
  <si>
    <t>Al mes de septiembre se ha avanzado en la realización del documento por el estado de la infraestructura de los archivos en el país teniendo como base las acciones de Inspección y Vigilancia del SNA en la regiones, en el marco de desarrollo de la Ley 594 de manejo de archivos. 
El documento recoge las etapas desde la realización del anteproyecto,  la etapa de estudios, diseños y permisos; la identificación y cálculo de la estantería y sus riesgos de volcamiento; los tipos de daño y efectos sobre los documentos, las características a tener en cuenta en la revisión, los materiales de conservación  y finalizará el documento con el plan de mantenimiento y los presupuestos de inversión.
El diagnóstico integral de archivos se realiza teniendo en cuenta los instrumentos de recolección y las características de las infraestructuras, reconociendo sus particularidades.</t>
  </si>
  <si>
    <t>Con corte a 30 de septiembre el ICANH cuenta con los siguientes proyectos de cooperación en el marco de la protección y divulgación del patrimonio cultura:
1. Proyecto Catálogo de formas:  Este proyecto está cofinanciado por la Embajada de Suiza a través del convenio 004 del 2019 con la fundación trenza y tiene una duración de 3 años siendo el 2020 el segundo año de ejecución del proyecto.
2. Proyecto museología y museografía:  Este proyecto está cofinanciado por la Embajada de Suiza a través del convenio 001 de 2020 con la fundación trenza y tiene una duración de 4 años siendo el 2020 el primer año de ejecución del proyecto
3. Acuerdo de cooperación IPA 112 entre el ICANH y la OIM: la OIM realizó la contratación del proyecto: Conservación y señalización para las pinturas rupestres de los sitios arqueológicos Nuevo Tolima y Cerro Azul – Serranía La Lindosa - Guaviare. En este proceso el ICANH realiza acompañamiento y asesoría técnica por parte de dos profesionales del Grupo de Patrimonio. 
4. Convenio de cooperación FNTC 246 entre Fiducoldex- vocera del patrimonio autónomo - Fondo Nacional de Turismo FONTUR y el ICANH, para realizar la primera fase del parque arqueológico San Agustín: Alto de los Ídolos. Mediante este convenio se está realizando la actualización de la infraestructura del Parque Alto de los Ídolos. 
5. Formulación del proyecto titulado "Nariño: Arqueología en áreas de habitación, distribución espacial y cronología (cuenca media del río Guáitara)", el cual es liderado por el investigador Víctor González, del grupo de arqueología, y es cofinanciado por la FIAN.</t>
  </si>
  <si>
    <r>
      <rPr>
        <b/>
        <sz val="11"/>
        <rFont val="Arial"/>
        <family val="2"/>
      </rPr>
      <t>Iberarchivos ADAI:</t>
    </r>
    <r>
      <rPr>
        <sz val="11"/>
        <rFont val="Arial"/>
        <family val="2"/>
      </rPr>
      <t xml:space="preserve"> El AGN postula 2 proyectos para ser financiados por el Programa:
1. Conservación, organización, digitalización y difusión del archivo denominado "Juan de Dios Romero".
2. Organización, digitalización y difusión del archivo de Historias Clínicas del extinto Hospital siquiátrico Julio Manrique del Municipio de Sibaté.
</t>
    </r>
    <r>
      <rPr>
        <b/>
        <sz val="11"/>
        <rFont val="Arial"/>
        <family val="2"/>
      </rPr>
      <t>Red de Archivos Diplomáticos Iberoamericanos</t>
    </r>
    <r>
      <rPr>
        <sz val="11"/>
        <rFont val="Arial"/>
        <family val="2"/>
      </rPr>
      <t xml:space="preserve">: </t>
    </r>
    <r>
      <rPr>
        <u/>
        <sz val="11"/>
        <rFont val="Arial"/>
        <family val="2"/>
      </rPr>
      <t>Se postulo 1</t>
    </r>
    <r>
      <rPr>
        <sz val="11"/>
        <rFont val="Arial"/>
        <family val="2"/>
      </rPr>
      <t xml:space="preserve"> proyecto para ser financiado por el Programa:
1. Aplicar procesos de conservación, clasificación, ordenación, descripción y digitalización del fondo Embajada de Colombia en Londres 1870-1971.
Honduras: Se establece fecha de 20 de octubre para realizar la primera charla en torno a la gestión documental en Colombia dictada por el AGN de Colombia a las autoridades archivísticas hondureñas.
</t>
    </r>
    <r>
      <rPr>
        <b/>
        <sz val="11"/>
        <rFont val="Arial"/>
        <family val="2"/>
      </rPr>
      <t>Paraguay:</t>
    </r>
    <r>
      <rPr>
        <sz val="11"/>
        <rFont val="Arial"/>
        <family val="2"/>
      </rPr>
      <t xml:space="preserve"> Se realizan coordinaciones para la concreción del curso en Paleografía el cual será impartido durante todo el mes de octubre del 2020.
De igual forma, se llevan a cabo las conferencias en "Descripción documental" y "Sistema Integrado de Conservación", realizadas el 23 y 30 de septiembre respectivamente.</t>
    </r>
  </si>
  <si>
    <t xml:space="preserve">Con corte a 30 de septiembre, se ha avanzado en:
Estudio por parte del Grupo de Patrimonio y la Subdirección científica sobre la manera de articulación con la Secretaría de Cultura y Turismo a partir del programa de Cultura en el Plan de Desarrollo Departamental. El ICANH convocó a una mesa interinstitucional con la administración local y la Corporación para el Desarrollo Sostenible del Norte y el oriente Amazónico - CDA, para proponer temas de trabajo en conjunto. Finalmente junto con Parque Naturales Nacionales se definió la fecha de realización del estudio de capacidad de carga de 2 sitios del ÁAP La Lindosa, del 10 al 16 de octubre. El ICANH ha adelantado la gestión institucional y comunitaria para el desarrollo de este proyecto. 
La constitución del parque la Lindosa en la presenta vigencia no tendrá del 75% de avance debido a complejidad de las acciones de cooperación con otras agencias del estado, el tiempo y las fuentes de financiamiento para la conformación del parque arqueológico. </t>
  </si>
  <si>
    <t>Con corte a 30 de septiembre se ha realizado:
Se elaboró un informe en su primera versión sobre las especificaciones de los formatos textuales de preservación digital para ser admitidos al ADN. 
El reporte del 80% corresponde al avance en el documento, lo que equivale al 40 % del 50% establecido como meta para la vigencia.</t>
  </si>
  <si>
    <t>Con corte a 30 de septiembre se ha realizado:
Se puso en marcha la encuesta  a las  entidades territoriales que custodian acervo documental para el diagnostico del proyecto ADT -Archivo Digital Territorial.
Se realizaron dos sesiones de capacitaciones sobre la preservación digital y el proyecto Archivo Digital Nacional los días 26 y 27 de mayo.</t>
  </si>
  <si>
    <t>Con corte a 30 de septiembre, las entidades objeto del Diagnóstico serán:  Ministerios, sus adscritas y vinculadas, Departamentos Administrativos, Gobernaciones, Distritos y áreas metropolitanas, Congreso, organismos de control autónomos e independientes del Estado, Concejo Electoral, Registraduría, a las Cortes (Constitucional, Suprema de Justicia, Consejo de Estado), al Consejo Superior de la Judicatura y algunas alcaldías que se definirán.   En términos globales el Instrumento estará dirigido a 150 Entidades.</t>
  </si>
  <si>
    <t>Con corte a 30 de septiembre, se continua con la revisión de la norma NTC 5921 la cual sufrió modificaciones por parte del ICONTEC
se está en proceso de traducción de la Norma Técnica de Interoperabilidad de Historias Clínicas- Parte 1</t>
  </si>
  <si>
    <t>Se han realizado los eventos:
1. Congreso ANDICOM 2020
2. Feria Virtual para la Microempresa
Adicionalmente, se espera en la Semana de Innovación y contar con un stand para brindar los servicios del portafolio de servicios y desarrollar el 3 evento programado, par lo cual se cuenta con la guía de REQUISITOS, TÉRMINOS Y CONDICIONES SHOWROOM.</t>
  </si>
  <si>
    <t>Cumplimiento 3er. Trim</t>
  </si>
  <si>
    <t>Se tiene previsto para el año 2020 realizar un documento que servirá de insumo para la modificación de la Ley General de Cultura. Se ha recibido por parte de las distintas áreas, la información solicitada, con la finalidad de recopilartla en un solo documento.</t>
  </si>
  <si>
    <t>P</t>
  </si>
  <si>
    <t>64 con observaciones</t>
  </si>
  <si>
    <t>Con corte al 30 de septiembre se han generado siete documentos normativos para el fortalecimiento, estímulo y desarrollo de la Economía Naranja 
• Decreto 286 Febrero 
• Decreto 474 Marzo
• Decreto 475 Marzo
• Decreto 561 Abril
• Decreto 697 Mayo
• Decreto 818 Junio
• Decreto 1276 Septiembre</t>
  </si>
  <si>
    <t xml:space="preserve">A corte de 30 de septiembre se realizacion las siguientes acciones:
1. Reunión entre Viceminsitro de Turismo y Viceministro de economía naranja para definir acciones para avanzar en la formulación de la políticia de turismo cultural.
2. Presentación de avance, enfoque y estrategias de la política de turismo cultural a Viceministro Felipe Buitrago, Jose Igancio Argote, Director de Patrimonio y grupos técnicos
3. Reuniones técnicas con Viceministerio de desarrollo empresarial del MICIT e ICANH.
4. Avance en documento de diagnóstico,formulación, y matriz técnica de soporte.  </t>
  </si>
  <si>
    <t>Con corte a 30 de septiembre se avanzó en la consolidación de un Convenio entre el Ministerio de Cultura y el Instituto Distrital de Patrimonio Cultural de Bogotá el cual contemplará ejercicios de implementación de la metodología de PCI en contextos urbanos.</t>
  </si>
  <si>
    <t>Con corte al 30 de septiembre: Se realizó reunión el 15 de septiembre del con delegados de la CONCIP, CONCETPI Y CNMI  con el objetivo de identificar conjuntamente las garantías de participación de los 17 delegados en la unificación del documento, y resolver cualquier inquietudes frente al tema. 
El 22 de septiembre se solicitó  la contratación de los lingüistas que acompañaran a los 17 delegados de la CONCETPI, CNMI, CONCIP en la unificación del documento de plan decenal, acorde con lo estipulado en la ruta que se retomó en la Mesa Permanente de concertación MPC del 4 de Agosto.
El 23 de septiembre de 2020 se asiste a la presentación y validación de la retroalimentación del plan decenal por parte de los y las delegadas de la Mesa Regional Amazónica como parte de la ruta de concertación establecida entre los Pueblos Indígenas y el Gobierno Nacional en el marco de la MPC, este paso fue concertado desde el 2019.</t>
  </si>
  <si>
    <t>Se sancionó el 01 de septiembre el Decreto 1204 de 2020 "por la cual se adiciona un libro a la parte XII del libro 2 del decreto 1080 de 2015, único reglamentario del Sector Cultura, y se adopta la Política Integral de Economía Creativa (Política Integral de Economía Naranja)".
Lo anterior se suma al avance del año 2019 de:
a) Documento base aceptado como insumo preliminar por el Consejo Nacional de Economía Naranja.
b) Documento de estrategias de Economía Naranja.
Que constituyeron en unidad un documento preliminar de política de Economía Naranja realizado por el Viceministerio de la Creatividad y la Economía Naranja y aprobado por el Consejo de Economía Naranja el 16 de diciembre de 2019.</t>
  </si>
  <si>
    <t>Con corte al 30 de Septiembre se consolidó un documento interno de trabajo que resume los resultados obtenidos a partir del tercer reporte de la Cuenta Satélite de Cultura y Economía Naranja (CSCEN – 2019). El documento incluye los estimativos del avance 2020 a partir de la fuente de información de consumo de una Canasta Naranja a la que hace seguimiento Raddar.</t>
  </si>
  <si>
    <t>Los asesores de la Dirección de Fomento Regional visitan 1000 municipios, 31 ciudades capitales y 32 departamentos para realizar asistencia técnica a institucionalidad cultural, gestores culturales y consejos de cultura en temas relacionados con planeación, formulación de proyectos, financiación y participación ciudadana. A 30 de septiembre de 2020 se han visitado 1093 de 1134 departamentos y municipios para un avance del 96%</t>
  </si>
  <si>
    <t>Jose Alexander Garcia Guatama &lt;jagarciag@mincultura.gov.co&gt;</t>
  </si>
  <si>
    <t>A 30 de septiembre de 2020 575 municipios y 15 gobernaciones han girado a Colpensiones la suma de $153.381 millones para asignar a 6.151 creadores y gestores culturales los beneficios de anualidad vitalicia (5.575) y financiación de aportes al Servicio Social Complementario de BEPS (576).</t>
  </si>
  <si>
    <t xml:space="preserve">El Ministerio de cultura implementó una estrategia de acompañamiento a nuevos mandatarios cuyo objetivo fue incidir en la formulación del componente cultural de los planes de desarrollo territoriales. Como resultado de este trabajo, el Ministerio cuenta  actualmente con 1.130 planes de desarrollo territoriales aprobados de los cuales el 99% cuentan con componente cultural. </t>
  </si>
  <si>
    <t>Nodos y mesas de economía naranja instalados y con asistencia técnica en el territorio nacional</t>
  </si>
  <si>
    <t>Con corte al 30 de septiembre se continúa el acompañamiento permanente a los 17 Nodos. Se desarrollaron las siguientes actividades puntuales:
- Barranquilla, Cali, Bucaramanga, Pasto, Valledupar, Manizales, Bogotá: elaboración de agendas creativas
- Meta/Villavicencio: 2 acompañamientos técnicos para: *Fortalecimiento de la gobernanza territorial a través de la Concertación y confirmación del esquema de Operación y gobernanza del Nodo (8 septiembre). *Presentación del Proyecto SENA, priorizado por la Estrategia ArCo y proyección de incluir en ADN Villavicencio (17 septiembre)
- N. de Santander/Cúcuta: Acompañamiento técnico para socializar metodología de identificación y delimitación de ADN de los diferentes Municipios del Departamento (7 de septiembre)
- Ibagué/Tolima: ETAPA 2 - Identificación de proyectos regionales y locales naranja. Se avanza en la Acción 1: Identificación/Socialización programas, proyectos, iniciativas nacional-regional. Para esto se realiza un acompañamiento técnico para Presentar la primera identificación de PPI que adelanta el equipo Universidad del Ibagué como enlace técnico del Nodo Naranja de Ibagué (21 de septiembre)
- Neiva/Huila: Acompañamiento técnico para socializar metodología de identificación y delimitación de ADN de los diferentes Municipios del Departamento (22 de septiembre).</t>
  </si>
  <si>
    <t>Indicador y metas Ajustadas en Septiembre</t>
  </si>
  <si>
    <t>Con corte al 30 de septiembre se realizaron observaciones a los contenidos pedagógicos diseñados por el operador; se espera que los ajustes sean realizados máximo en octubre. El operador se encuentra en campo recogiendo información adicional.  Se realizó un taller de Desing Thinking a cada colectivo.</t>
  </si>
  <si>
    <t>Metas Ajustadas en Septiembre</t>
  </si>
  <si>
    <t>Durante el mes de septiembre en el marco del programa, Mujeres Narran su Territorio:
1. Recopilación y revisión de videos Relatos de Mujeres. (114 videos a la fecha de los cuales 14 son relatos de mujeres indigenas).
https://www.youtube.com/playlist?list=PLVuqm0kP5cqfd9Cftqk3BAitt8QNtAGsX
2. Avance en el envio de material audiovisual y de piezas gráficas de MNST para lanzamiento del convenio con Telepacífico.
3. Registro de seguimiento videos para Relatos de Mujer Indígena 
4. Elaboración guión para Ministra de MNST para convenio con Telepacífico.
5. Revisión de proyectos de reconocimientos a procesos culturales liderados por mujeres para la equidad de la convocatoria estímulos 2020.
6. Presentación ante Red TAL - Asociación de Televisoras de latinomérica de programa Mujeres Narran su Territorio para ser replicado a nivel latinoamérica. .
7. Articulación con OIM para lanzamiento publicación Saberes y Sabores, dentro de la narrativa de la mujer afro a través de la cocina tradicional. 
8. continua el desarrollo de acciones para desarrollar una estrategia de acercamiento y diálogo poblacional, que promueva y difunda la literatura y narrativas de las y los autores del Pacífico colombiano, adicionalmente se inicia el proceso para la estructuración del Programa Mujeres Narran su Territorio del Ministerio de Cultura de Colombia y realizar dos pilotos virtuales.
9. Recopilacion obras de autoras afro para antologia del pacifico (100 autoras) proyeccion de piezas graficas con de sus escrito para campaña de espectativa al igual que videos para relatos de mujeres.
10. En proceso convocatoria de escritoras afro para antologia del caribe colombiano.
adicionalmente se elaboraron los murales en el marco de la conmemoracion del dia internacional de la mujer indigena, conmemoracion del día de la mujer afrolatina y se ha iniciado el proceso para la visbilización e implementación en relacion al maestro Manuel Zapata Olivella en los territorios con los diferentes grupos poblacionales.</t>
  </si>
  <si>
    <t>Con corte a 30 de septiembre, se avanzó en las siguientes etapas y acciones en la elaboración de las agendas: ETAPA 2 - Identificación de proyectos regionales y locales naranja. *Acción 1: Identificación/Socialización programas, proyectos, iniciativas nacional-regional en desarrollo en Bogotá. Finalización de la ETAPA 2 - Identificación de proyectos regionales y locales naranja en: Pasto, Valledupar, Manizales, Cali. Se avanza en ETAPA 3 - Definición y priorización de los Proyectos Naranja en desarrollo en: Barranquilla, Valledupar, Pasto, Bucaramanga, Cali. Resultados: 2 municipios adicionales con proyectos locales naranja identificados (Valledupar, Pasto). 12 asistencias técnicas correspondientes al proceso de acompañamiento para la elaboración de las agendas de Economía Naranja. Se vienen trabajando la estructuración de agendas en 4 municipios adicionales con proyectos locales naranja identificados (Cartagena, Santa Marta, Medellín y Barranquilla). 19 asistencias técnicas correspondientes al proceso de acompañamiento para la elaboración de las agendas de Economía Naranja. A lo anterior se suman las Agendas Creativas ya implementadas en las ciudades de: Pasto, Valledupar, Manizales, Cali, Barranquilla, Bucaramanga y Bogotá.</t>
  </si>
  <si>
    <t>Para el mes de septiembre del 2020 se delimitaron doce (12) ADN más en el país así:
• Girardot: (1) Decreto 170 del 01 de septiembre de 2020
• Montería: (1) Decreto 0378 del 04 de septiembre de 2020
• La Ceja (1): Decreto 155 del 04 de septiembre de 2020 
• Villa del Rosario: (6) Acuerdo 016 del 07 de septiembre de 2020
• El Banco: (2) Decreto 155 del 16 de agosto de 2020
• Ibagué (1) Decreto 482 del 24 de septiembre de 2020
A lo anterior se agregan 9 ADN delimitadas entre el 2019 y agosto del 2020: (dos en Cali, una en Medellín, una en Barranquilla, cuatro en el municipio de Villapinzón y una en la ciudad de Riohacha); Completando un total acumulado de 21 ADN en el periodo 2019-2020.
2. Durante el mes de septiembre se dio continuidad a la consolidación del acompañamiento a ciudades y municipios mediante reuniones virtuales, concertación de agendas, cronogramas y envío de información y comentarios para el desarrollo y coordinación de las decisiones administrativas que permitirán la delimitación e implementación de Áreas de Desarrollo Naranja (ADN) en el país. Las ciudades y municipios con los que se ha venido trabajando periódicamente son: Ibagué, La Ceja, Pamplona, Popayán, Tunja, Valledupar, Villapinzón, Villavicencio, Pereira, Riohacha, Manizales, Bogotá, Girardot, Área Metropolitana del Valle de Aburrá, Santa Marta, Medellín, Gómez Plata, Bucaramanga, Gobernación de Sucre, Tocancipá, Marinilla, El Banco, Cartagena, Guayatá, Somondoco, Garagoa, Agua de Dios, Mercaderes, Ciénaga, Zipaquirá, Chinavita y Guatavita</t>
  </si>
  <si>
    <t>A fecha de corte se han suscrito cuatro convenios con las siguientes organizaciones:
• ONIC: Implementación de espacios para la protección y fortalecimiento de la identidad cultural, especialmente la lengua, la memoria, la comunicación y espiritualidad y sabiduría ancestral de los pueblos indígenas de colombia, en el marco de la ley de origen, el derecho propio, del auto 004 derivado de la sentencia t-025 con los pueblos indígenas y las sentencias restitutivas de derechos territoriales: sentencia no. 33 del 28 de junio del 2018 y la sentencia no. 017 del 19 de abril de 2019 y la sentencia no. 004 del 20 de noviembre de 2018.
• FUNDACION AMBIENTAL DEL TERRITORIO FUTURO VERDE: Realizar las actividades encaminadas para el reconocimiento de la trocha de arquía y protección de sitios sagrados derivado de la sentencia no. 017 del 19 de abril de 2019 y la sentencia no. 004 del 20 de noviembre de 2018.
• CONSEJO MAYOR DE LA CUENCA DEL RIO JIGUAMIANDO: Continuidad, implementación y fortalecimiento de las medidas tendientes a compensar el daño sufrido a nivel sociocultural por las comunidades víctimas de jesús ignacio pérez roldán (monoleche) en las cuencas del río Jiguamiandó.
• RESGUARDO INDÍGENA SAN LORENZO: Concertar e implementar un plan que desarrolle medidas tendientes al cumplimiento de lo ordenado en la  Sentencia de Restitución de Tierras. Resguardo Indígena San Lorenzo, pueblo Embera.
* CONSEJO COMUNITARIO DE LA CUENCA DEL RIO YURUMANGUI: Elaboración socialización y aprobación del plan de recuperación y fortalecimiento del tejido social y cultural con la comunidad del consejo comunitario de la cuenca del río yurumanguí en el marco de la orden sexta de sentencia de restitución de derechos territoriales, en proceso de legalizacion de poliza</t>
  </si>
  <si>
    <t>Con corte a 30 de septiembre el DANE se encuentra preparando la encuesta de consumo cultural, la cual medirá el índice de lectura.</t>
  </si>
  <si>
    <t>Con corte a 30 de septiembre  el DANE se encuentra preparando la encuesta de consumo cultural, la cual medirá el índice de lectura.</t>
  </si>
  <si>
    <t>Durante el mes de septiembre se continuó con la revisión, edición y publicación de títulos digitalizados, de acuerdo con el plan anual de digitalización. Se pusieron al público 125 títulos con corte a 30 de septiembre. En total se han digitalizado 3.959: LB 1.300 + 1.500 (en 2019) + 125 (enero 2020) + 125 (febrero 2020) + 69 (marzo 2020) + (190) en abril+(150) en mayo+(125) en junio+125 (julio 2020)+125 (agosto 2020)+125 (septiembre 2020).</t>
  </si>
  <si>
    <t xml:space="preserve">Durante el mes de septiembre accedieron a los portales  127.523 usuarios más, llegando así a un acumulado de 2.737.754.Se siguió avanzando en la firma de acuerdos con Caracol e Idartes para lograr llegar a más niñas y niños. Adicionalmente se trabajó en las piezas visuales para el lanzamiento de los nuevos contenidos, así mismo se inició la renovación de contenidos vencidos o próximos a vencerse y se adelantó la convocatoria para nuevos contenidos. En este último proceso se presentaron 288 propuestas, las cuales fueron revisadas al interior del Ministerio para realizar una preselección de 39 contenidos los cuales fueron discutidos en una mesa intersectorial conformada por ICBF, MEN, la Consejería para la Niñez y otras áreas del Ministerio de Cultura. </t>
  </si>
  <si>
    <t xml:space="preserve">Durante el mes de septiembre se finalizó la Fase I del proceso de asesoría y acompañamiento técnico y formativo remoto a los bibliotecarios públicos responsables de las bibliotecas públicas priorizadas en las 187 entidades territoriales atendidas en la vigencia 2020. Durante este mes también se realizó el analisis y definición del modelo de atención para la Fase II, correspondiente al seguimiento a los planes de mejora definidos para cada municipio y biblioteca, teniendo en cuenta las condiciones impuestas por la Covid-19. En este sentido, se determinó dar continuidad al acompañamiento en modalidad remota, esta fase de segumiento inciará en el mes de octubre y se extenderá hasta el mes de diciembre. </t>
  </si>
  <si>
    <t xml:space="preserve">Corte a 30 de sep: La actualizacion del componente 3 y 4 de la cualificación de cocina tradicional y la articulación con artesanias de Colombia.
ARTES: Musica: Caracterizacion, con enafasis en identificacion de actores,  ecosistema de valor, actividades economica y ocupaciones. Artes visuales: Avance en la caracterizacion, con enafasis ecosistema de valor, análisis de póliticas publicas, actividades economica y ocupaciones. Teatro: Empalme con PNUD. DANZA: Diseño  de las cualificaciones de Nivel 4: Ejecución e Interpretación básica de la danza, Nivel 5: Asistencia coreográfica, Ejecución e Interpretación de la danza, Nivel 6: Interpretación, dirección coreográfica y formación en danza.INDUSTRIAS CULTURALES: Empalme con PNUD, revision y actualización de perfiles ocupacionales para diseño de las cualificaciónes, avance en analsiis funcional.CREACIONES FUNCIONALES: patricipacion en la verificación de las cualificaciones, reatroalimentacion al documento del catalogo de cualificaciones.  </t>
  </si>
  <si>
    <t>Con corte a 30 de septiembre se abrieron dos grupos de talleres virtuales RELATA en los géneros de ciencia ficción y crónica con un total de 100 participantes. Por otra parte, se realizaron los talleres: 1) La Gramática del Mimo Corporal; 2). Metodología de la producción escénica y optimización de los recursos a través de la formalización de formatos y procesos 3). Sentidos del teatro comunitario y 4). la Conferencia Virtual de circo "Los ICARIOS en el circo tradicional colombiano", los talleres contaron con la participación de 59 personas. Del proceso de formación de Danza Viva se beneficiaron 50 personas más. Adicionalmente, del taller virtual sobre procesos técnicos de conservación de obra, montaje e iluminación se certificaron 35 personas. De los procesos formativos del Teatro Colón 192 personas se han beneficiado. Así mismo, 59 personas se han beneficiado de procesos de formación en comunicaciones y 12 personas más se encuentran en proceso formativo del Diplomado de Gestión y Formulación de Proyectos Culturales. A la fecha se han formado en la vigencia 2020 1.961 personas por medio de programas artísticos y culturales. (Junio: 90 + Julio: 63 + Agosto 1.301 + Sep 507 + 4.664 de avance 2019) Para un total de 6.625.</t>
  </si>
  <si>
    <t>Con corte al 30 de septiembre se vienen reactivando paulatinamente los procesos de formación musical en las regiones del país, incrementando el acumulado de beneficiarios en las escuelas municipales de música en 1.707 beneficiarios adicionales. (Junio: 1.600 + Julio: 18.137+ Septiembre 1.707 +187.566 de avance 2019) para un total de 209.010.</t>
  </si>
  <si>
    <t xml:space="preserve">En  septiembre cerró la planeación de la temporada cine crea colombia como estrategia de circulación y promoción del cine colombiano con alcance digital en diversos municipios del país, con sede principal Retina Latina donde, dentro de la curaduría y la oferta de esta plataforma y de los demás portales aliados (Mowies, Boonet, Cinecoplus) se reunieron 100 películas, en las 7 secciones de programación con las temáticas: Cine a la colombiana,  A ritmo de cine, Esto nos incumbe, Fuerza Femenina, Los niños hablan, Nuestro archivo nacional, Somos Jóvenes, Travesía, paisaje y Territorio. Se consolidó el componente de promoción y las actividades de desarrollo de audiencias así como la página de la temporada. Como parte de la estrategia de formación de públicos, se diseñó en la página, la sección de Encuentros y la de Multimedia donde se alojan recursos sobre temas y agentes de la cinematografía nacional. Se avanzaron las alianzas con los festivales de cine, Cinematecas y con otros agentes de territorio para hacerlos partícipes de las actividades y difusión de la Temporada. Desde el 25 de septiembre que inició la Temporada se han publicado 6 películas colombianas en Retina Latina (con 1.061 visitas en 5 días y 13 publicaciones de promoción desde las redes de Retina Latina alcanzando a 23.060 personas). Por otra parte, se realizaron 3 publicaciones de expectativa de la Temporada desde las redes sociales en Facebook de Proimágenes Colombia. Estas publicaciones alcanzaron a 5.773 personas El live de la inauguración de la Temporada del 25 de septiembre tuvo 15 mil reproducciones y alcanzó a 3.595 personas. El live de Cine a la Colombiana realizado el 26 de septiembre alcanzó 3050 personas. El video spot de la Temporada tuvo 7.260 reproducciones y alcanzó a 63.984 personas. Este video fue visto por regiones así: 10.860 Antioquia / 10.652 Bogotá / 9.339 Cundinamarca  / 8.826 Valle del Cauca/ 4.709 Atlántico / 4.021 Bolívar / 3.043 Nariño / 657 Cauca /80 Putumayo. </t>
  </si>
  <si>
    <t xml:space="preserve">Entre el 01 de enero y el 30 de septiembre se ha fortalecido 1 Escuela de Comunicación del pueblo Wayuu (beneficiada con formación en producción audiovisual - recursos OIM), en Junio. 
En septiembre no se reportan avances cuantitativos, sin embargo, se avanzó en:
1. Territorios en Diálogo: inició Laboratorio Pacífico en clave digital con convocatoria pública (60 creadores inscritos y 25 seleccionados) que formará 25 personas.Alianza de Comunicación Caribe: más de 8 reuniones con organizaciones de la Alianza para concertar, formular y contratar propuestas de formación y producción de contenidos a desarrollar (podcast, cortos realizados con dispositivos móviles, Informativo regional Indígena, Campaña de comunicación rural, Talleres en el FAMMA) que formará 30 personas. Fortalecimiento de colectivos campesinos: plan de trabajo para formación y producción de Podcast con 15 jóvenes de la comunidad campesina de Chapacual (Nariño) y el plan de trabajo de la formación y producción en Podcast para la comunidad campesina de AGROPOR en Pradera (Valle del Cauca), que formará 30 personas.
2. Fortalecimiento de la radio: Estrategia “Trayectorias: experiencias, caminos y aprendizajes trazados por la radio comunitaria”: Se identificaron y caracterizaron las 12 experiencias lideradas por radios comunitarias en materia de ciudadanía, construcción contenidos culturales y formación. Estrategia “Todas las voces: Caja de Herramientas para Construcción de Parrillas de Programación Culturales, Diversas y Participativas: Se diseñó un instrumento investigativo que busca identificar los modelos de programación adoptados por las radios universitarias. Radios Comunitarias y sostenibilidad: 8 entrevistas y diseño de 2 instrumentos de investigación enviados a 8 redes de radio comunitaria. </t>
  </si>
  <si>
    <t>Entre el 01 de enero y el 31 de septiembre se registraron 1.431.580 visitas, que sumadas a las 2.211.031 acumuladas hasta el año 2019 dan un total acumulado de 3´642.611 (Enero: 63.241 / Febrero: 53.090 / Marzo 311.391 / Abril 390.426 / Mayo 216.907/ Junio 139.011 / Julio 101.044/ Agosto 82.136/ Septiembre 74.334)</t>
  </si>
  <si>
    <t xml:space="preserve">Entre el 01 de enero y el 30 de septiembre, se han generado 171 nuevos contenidos mixtos y convergentes compuestos por narrativas sonoras, radiales, audiovisuales y digitales; realizados por creadores de contenidos en los territorios, así: 
*134 nuevos contenidos mixtos y convergentes compuestos por narrativas sonoras, audiovisuales y digitales.
*8 Contenidos para Niños y jóvenes: 5 capítulos serie infantil  "No Exageres Enzo", 1 Investigación académica   "Comunicación acción colectiva juvenil en las geografías violentadas de la ciudad de Cúcuta" y 2 dispositivos artísticos (1 canción sobre el Colectivo Quinta con Quinta y 1 video sobre el Colectivos MATS).
*8 Contenidos producidos por grupos étnicos: 1 diseño de metodología, 1 sitio web, 3 podcast, 2 videos, 1 paisaje sonoro del Proyecto Kamkit +kin de La Voz de los Awá.
*8 nuevos contenidos sonoros producidos por el colectivo afro Fundación Maestros (proyecto El Mentidero), así: Seis (6) programas de radio de una hora de duración que fueron emitidos a través de la emisora comunitaria Tumaco Estéreo y Dos (2) podcast.
*1 contenido audiovisual realizado por los estudiantes del Proyecto de Profundización audiovisual con la Red de Comunicaciones wayúu. (Julio)
*8 contenidos producidos en el proyecto El Mentidero: 6 programas en vivo de una hora, 2 podcast (Agosto)
*4 contenidos audiovisuales de apoyo a la formación audiovisual producidos (Tutoriales Alharaca) (Septiembre). 
**Se avanza en la asistencia técnica para la producción de 48 contenidos de Crea Digital, los otros 25 serán producto de los procesos de formación de narrativas digitales, laboratorio pacífico, alianza caribe y estímulos; que ya están iniciando procesos de formación y producción.
</t>
  </si>
  <si>
    <t>El Teatro Colón ha realizado 279 funciones (263 presenciales y 16 virtuales), de acuerdo con la línea base 2019. Para la vigencia 2020 no se registra avance en realización de funciones en el escenario del teatro, dadas las medidas de seguridad y salubridad implementadas por el gobierno frente al COVID 19, las cuales obligaron al cierre del Teatro y en consecuencia a la cancelación de los espectáculos que se tenían programados para el primer semestre del año. Sin embargo, el Teatro replanteó toda su programación para realizarla de manera virtual y a la fecha se han transmitido cinco (5) obras a través de canales digitales:  Woyzcek de Georg Büchner, Visualizaciones 38 595 ; La princesa ligera , Visualizaciones 14 262; El dueño de todas las cosas, Visualizaciones 21.478 ; Macbeth- Giuseppe Verdi, Visualizaciones 9.072; Macbeth- William Shakespeare, Visualizaciones: 10.649   - con un total de 94.056 visualizaciones.
A la fecha se han realizado 16 producciones de Conciertos Colón Arcadia " Desde mi casa:  
Dúo Villa-Lobos, Visualizaciones 3.969; 
Teresita Gómez, Visualizaciones 13.675; 
Samuel Torres, Visualizaciones 7.022; 
El Tuyero Ilustrado, Visualizaciones 4.137; 
Germán Darío Pérez, Visualizaciones 9.986;
Gregorio Uribe, Visualizaciones 4422;
Gran Concierto Nacional, Visualizaciones 6188;
Soy Emilia, Visualizaciones 4.478;
Edmar Castañeda, Visualizaciones 7.300; 
Yeison Landero, Visualizaciones 9.798
Plu con Pla, Visualizaciones 11.892
Parranda Vallenata, Visualizaciones 6.576
Orquestas de Richie Valdés y Jimmy Saa, Visualizaciones 15.450
Manú o la ilusión del tiempo, Visualizaciones 10597
Gala de Inauguración Festival Internacional de Ballet, Visualizaciones 209
Las Analfabetas, Visualizaciones 5643
El total de las visualizaciones de las producciones transmitidas es de 215.398
Además se realizó la transmisión del Festival Petronio Álvarez, con  Visualizaciones 11230</t>
  </si>
  <si>
    <t>Con corte al 30 de septiembre, se diseñaron los siguientes instrumentos de financiación
1. Se expidió el Decreto 286 de 2020, que reglamenta el artículo 91 de la Ley 2010 de 2019 en cuanto al incentivo de rentas exentas por siete (7) años para empresas de economía naranja.
2. Se expidió el Decreto 474 de 2020, que reglamenta el incentivo tributario para apoyar la financiación de producciones audiovisuales en Colombia, previsto en el artículo 178 de la Ley 1955 de 2019.
3. Se expidió el Decreto 697 de 2020, que reglamenta el incentivo tributario para apoyar la inversión y donación en proyectos de economía creativa, previsto en el artículo 180 de la Ley 1955 de 2019. El 28 de agosto se lanzó la convocatoria a través de la Corporación Colombia Crea Talento.
A lo anterior se suman los dos instrumentos creados en la vigencia 2019:
* Linea Reactiva de Findeter
* Convocatoria del Programa Nacional de Estímulos - "Capítulo Naranja" 
Con lo anterior se da por cumplida la meta para el periodo 2020</t>
  </si>
  <si>
    <t>A 30 de septiembre de 2020 se han gestionado $ 17.396.749.560 pesos colombianos en recursos de cooperación, que corresponde al 87% de la meta 2020 y 43.49% de la meta del cuatrienio.</t>
  </si>
  <si>
    <t>Camilo Armando Tovar Beltran &lt;ctovar@mincultura.gov.co&gt;</t>
  </si>
  <si>
    <t>Entre agosto de 2018 y septiembre 30 de 2020 se han aprobado 94 proyectos culturales y artísticos ante el Sistema General de Regalías. Estos proyectos están ubicados en 24 departamentos y el monto aprobado asciende a $242.529 millones de pesos. El 72% de los recursos están destinados a inversiones en infraestructura cultural; un 15% a procesos artísticos y el 13% restante a dotación.</t>
  </si>
  <si>
    <t>Al corte 30 de septiembre, se han entregado 83 infraestructuras culturales, de las cuales 81 son línea base (Dic2019) y 2 más en 2020 las cuales son la construcción de la Biblioteca de Montelíbano en Córdoba y la adecuación de la biblioteca de Cúcuta en Norte de Santander.</t>
  </si>
  <si>
    <t>Como resultado de la convocatoria realizada por la Sra. Ministra, se recibieron dos (2) respuestas de interés de hacer parte del Comité, por lo cual, en octubre se realizará una reunión de socialización del documento técnico con quienes aceptaron la invitación.</t>
  </si>
  <si>
    <t>Museo Nacional: En el mes de septiembre se adjudicó el proceso para la segunda fase del sistema de deteccion de incendios, el cual empezará  a ejecutarse a partir del mes de octubre de 2020 para la prevención de incendios en el Museo Nacional de Colombia.  Asi mismo, se completó la instalación de puntos de anclaje en la cubierta del Museo para la seguridad de los operadores que deben realizar trabajos de mantenimiento en la cubierta del edificio.
Museos Quinta de Bolívar e Independencia: A partir del mes de septiembre las conservadoras del MICF y de la CMQB pudieron asistir a los museos con mayor frecuencia (3 veces por semana) para ejecutar el plan de  las labores de mantenimientos menores, garantizando así las condiciones adecuadas para el desarrollo de las funciones museológicas.
Museos Colonial y Santa Clara: Durante el mes de septiembre se realizaron los mantenimientos programados a las exposiciones temporales y permanentes de  salas de los museos Colonial y Santa Clara.</t>
  </si>
  <si>
    <t>A través del Teatro Colón se viene implementando la campaña #DesdeMiCasa en la que se propone conectar artistas de diferentes regiones en sesiones virtuales. Con corte al 30 de septiembre de 2020 se han presentado 17 artistas en 39 sesiones, con un total de 232.799 visualizaciones desde diferentes partes del país como: Medellín- Antioquia, Bogotá, San Jacinto- Bolívar, Tumaco- Nariño, Valledupar- Cesar, Cali- Valle del Cauca.</t>
  </si>
  <si>
    <t>Con corte de 30 deptiembre: Se realizó la solicitud de modificación del indicador "Obras artísticas creadas y exhibidas en los salones nacionales y regionales de artistas" a "Obras artisticas exhibidas y/o divulgadas de las artes plásticas y visuales", teniendo en cuenta las diferentes acciones adelantadas por la Dirección de Artes para visibilizar las obras y productos de los artistas visuales. El indicador propone una meta acumulada de 1301 obras divulgadas o exhibidas para el cuatrienio, acompañado con una estrategia que dé soporte de circulación a los productos acompañados por el Ministerio de Cultura entre 2020 y 2022.</t>
  </si>
  <si>
    <t xml:space="preserve">Con corte a 30 de septiembre se continúa con los procesos de formación semi presencial y bajo las dinámicas de semi-presencialidad establecidas por las Secretarías de Educación municipales. Para esto, las Escuelas Taller han implementado el uso de recursos creados para el trabajo remoto como lo son: videos, audios y materiales impresos para ser desarrollados en casa. Se han desarrollado protocolos de bio-seguridad y planes de retorno a clases presenciales.  Por otra parte, en las Escuelas de Bogotá,  Caldas y Buenaventura  han activado su restaurante por medio de servicios a domicilio, siguiendo las directrices de seguridad nacionales y con esto ayudar a solventar algunos gastos de las mismas. </t>
  </si>
  <si>
    <t>Con corte al 30 de septiembre se siguen fortaleciendo los siguientes Talleres Escuela:
1.  Casanare- Pore en técnicas tradicionales de construcción en tierra y Paz de Ariporo  Cantos de Vaquería (2).
2. Valle del cauca -B/ventura corregimiento 8 en cocina tradicional , San Cipriano artesanías a base de madera y concha de coco y dos talleres escuela oficio por definir (4) 
3. Bolívar- San Juan Nepomuceno en bioconstrucción, Cartagena elaboración de vestuarios, Mampujan telares , Magangué artesanías con palma de cera , San Basilio de Palenque lutería  (5). 
4. Chocó - Nuqui en cocina tradicional, Istmina artesanía y accesorios  con fibras naturales. Quibdó en joyería.(3)
5. Cauca-  Zaragoza en Artesanías y confección de  bordados tradicionales, Silvia y Jámbalo-  en Tejeduría  (3)
6.Vaupes- Mitú en Alfarería. (1)
7. Tumaco - Nariño en  Viche. (1)
A la fecha se han creado 19 Talleres Escuela en la vigencia 2020.</t>
  </si>
  <si>
    <t>Ajuste a las metas de acuerdo la HV por tipo de acumulación</t>
  </si>
  <si>
    <t>Con corte a 30 de septiembre se ha mantenido un diálogo abierto y constante con los representantes de las manifestaciones. Se han desarrollado reuniones con la red de portadores de las  manifestaciones que conforman la LRPCI del ámbito nacional para discutir sobre potenciales ayudas para superar el contexto de la pandemia.</t>
  </si>
  <si>
    <t>Con corte a 30 de septiembre, se han realizado 3 inscripciones: La Hacienda La Bolsa en Villa Rica-Cauca fue incluida en la Lista y el PCC; Complejo musical dancístico de la salsa Caleña y Ángeles Somos, de la ciudad de Cartagena. 
Se finalizó la valoración del Puente Eustaquio Palacios, no encontrando representatividad en el ámbito Nacional para una declaratoria como BICNal. Se sugirió al Departamento considerar una declaratoria en el ámbito departamental.</t>
  </si>
  <si>
    <t>Con corte a 30 de septiembre, se adicionaron recursos para el fortalecimiento de las acciones de Mantenimiento y reparación de instrumentos de música tradicional para las 30 organizaciones de municipios PDET seleccionadas en el marco de la convocatoria, la realización del curso en formato radial en Formulación y desarrollo de proyectos culturales comunitarios para llegar a las zonas rurales (corregimientos, veredas y centros poblados) de los 45 municipios priorizados, y la estrategia de una primera fase de sistematización de fuentes primarias, de los resultados del Programa Expedición Sensorial entre 2016 y 2019, en sus 4 subregiones priorizadas. Estas acciones se irán implementando en las próximas semanas. Se ha realizado comunicación para la socialización de todas las acciones del Programa y su articulación con los - PDET. Así mismo, se ha impulsado la articulación con la Estrategia de Posicionamiento Marca PDET de la Agencia de Renovación del Territorio - ART para la difusión de la información del programa en los territorios priorizados. Se dio inicio a una propuesta de trabajo conjunto con los responsables a nivel nacional de los pilares 4 y 8 de los PATR y con la coordinadora del proyecto "Yo me subo a mi PDET" todos de la ART. El objetivo de dicha articulación es presentar una propuesta conjunta ART - Expedición Sensorial ante el Programa Colombia Transforma de la USAID para financiación.</t>
  </si>
  <si>
    <t xml:space="preserve">Junto a Vicepresidencia se hizo un texto rememorando la primera experiencia electoral indirecta, para la elección de los delegados al Congreso de Cúcuta que se realizó del 7 al 11 de noviembre de 1820.
Junto con Vicepresidencia y los otros miembros  de la Mesa Bicentenaria se hizo un vídeo conmemorativo a las batallas de Puerto de Sabanilla, Barranquilla, Mompox y Tenerife, conmemorando la independencia de la costa Atlántica, luego de la liberación del Fuerte de Sabanilla, de Puerto Colombia, de Mompox y Tenerife; batallas que se llevaron a cabo el 11 de junio, 12 de junio, 19 de junio y 25 de junio de 1820.  Con ocasión de la pandemia COVID - 19 las reuniones programadas en los municipios antes mencionados no se realizaron, por lo tanto la decisión la de realizar un vídeo para promoverlo en universidades y centros culturales. </t>
  </si>
  <si>
    <t>De los seis títulos de la serie Leer es mi cuento publicados en el presente año, dos son alusivos al Bicentenario de la Independencia de Colombia: "Memorias de un caballo de la independencia" y "La expedición botánica contada a los niños". 
En el mes de septiembre se distribuyeron 327.546 ejemplares en los departamentos de Amazonas, Arauca, Atlántico, Bolívar, Boyacá,  Caquetá, Casanare, Cauca, Cesar, Chocó, Córdoba, Guainía, Guaviare, La Guajira, Magdalena, Meta, Nariño, Putumayo, Sucre, Valle del Cauca, Vaupés y Vichada.  
A la fecha se han impreso 800.000 ejemplares y se han distribuido 430.626 ejemplares de los dos títulos.</t>
  </si>
  <si>
    <t>Con corte a 30 de septiembre, en el marco del proceso del PEMP para los BIC de Agua de Dios se realizaron las siguientes acciones:
a) Avance de digitalización de planos arquitectónicos 70% realizados a partir de información secundaria teniendo en cuenta la imposibilidad de viajar por la emergencia generada por el COVID-19. El equipo de sostenibilidad de campo entregó toda la socioeconómica realizada.  
b) Realización de las siguientes reuniones: 4 de habitabilidad, y 4 de sostenibilidad, 4 de diagnóstico, 2 primarios, 2 de valoración patrimonial, 1 componente arquitectónico y urbano y 1  componente PCI y PCMU, 1 componente sostenibilidad.</t>
  </si>
  <si>
    <t>Con corte a 30 de septiembre ENEL - CODENSA realizo la visita y se esta a la espera del concepto técnico de dicha empresa, con eso se convoca a reunión a INVIAS y POLICIA para las autorizaciones de conexión eléctrica definitiva en la intervención de Arte Viva en la Estación de la Sabana.</t>
  </si>
  <si>
    <t>MNC: Las Áreas de Conservación de los Museos del Ministerio implementaron el "Protocolo de Bioseguridad para el Manejo, Manipulación e Ingreso de obras posiblemente contaminadas con Covid-19". A 30 de Septiembre siguen en ejecución los planes de conservación de las colecciones y exposiciones a cargo del Museo Nacional en Bogotá, realizando trabajo presencial en el montaje y recolección de obras para las exposiciones. Continúa el monitoreo permanente de las colecciones, con el apoyo del Área Administrativa, personal de vigilancia y servicios generales, así como el monitoreo de condiciones ambientales de las salas en tiempo real a través de la web. Las actividades han estado a cargo de los 2 restauradores y el auxiliar admtivo. del Área de Conservación, con apoyo del coordinador del Grupo de Gestión de Colecciones, para recolección y recibo de obras, fumigación y revisión de colecciones en las 17 salas y las 15 reservas. 
PFM: El Programa Fortalecimiento de Museos (PFM) ha venido actualizando e implementando los Sistemas Integrales de Conservación, Restauración (Sicres) de los 9 museos en región para adaptarlos a la coyuntura de la pandemia por Covid-19, adicional a esto el PFM y los museos en región dan seguimiento al mapa de riesgos.  
Museos Quinta de Bolívar e Independencia: A partir de la reapertura de los museos Quinta de Bolívar e Independencia, en el mes de septiembre se ha realizado un seguimiento más específico a las actividades que están contempladas en el Sistema Integrado de Conservación y Restauración.
Museos Colonial y Santa Clara: A la fecha, se ha dado cumplimiento con las actividades relacionadas con el registro de la colección y la actualización del sistema de colecciones colombianas</t>
  </si>
  <si>
    <t>A septiembre 30 de 2020, se han apoyado a través del PNCC 2.516 proyectos culturales, así:
*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 116 Salas concertadas
* 131 con énfasis en formación musical y práctica orquestal, en las regiones 
Amazonía:21
Caribe:31
Central:15
Eje Cafetero y Antioquia:21
Llanos y Orinoquia:10
Pacífico:20
Santanderes:12
Seaflower:1
* 24 proyectos, en: Antioquia 2, Atlántico 1, Bogotá 6, Bolívar 1, Caldas 1, Córdoba 1, Nariño 1, Santander 1, Tolima 1, Valle del Cauca 4, Nacionales 2 y 3 Internacionales
Para un total de 6.866 (LB: 2.050; 2019: 2.300 y 2020: 2.516)
Cabe resaltar que para el año 2020, se superó la meta del indicador "Proyectos artísticos y culturales financiados a través del Programa Nacional de Concertación Cultural", teniendo en cuenta que, para las convocatorias de apoyo a proyectos, actividades artísticas y culturales y de Salas Concertadas, hubo un incremento en el número de proyectos y salas concertadas apoyadas.</t>
  </si>
  <si>
    <t xml:space="preserve">Con corte al 30 de septiembre se notificaron un total de 367 participantes de la primera fase de la convocatoria, en ella participaron alrrededor de 12678 personas. </t>
  </si>
  <si>
    <t xml:space="preserve">No se registra ningún avance en el indicador,  durante el mes de septiembre se dio trámite a los desembolsos para la ejecución de los proyectos. El  equipo de asesores continua trabajando  con las áreas para realizar el seguimiento y avance  de los proyectos. </t>
  </si>
  <si>
    <t>Con corte a 30 de  septiembre la Escuela Taller Naranja elaboro y promovio la revisión previa de la ruta para la incorporacion de productos delos talleres Escuela a la Escuela Taller Naranja y promovio el desarrollo de experiencias KUME, en torno a las cocinas tradicionales con articulacion con la Escuela Taller de Quibdo, Buenaventura</t>
  </si>
  <si>
    <t>Con corte a  30 de septiembre se están revisando las acciones a ejecutar para colocar en marcha el taller escuela de cocina tradicional ya que por las diferentes restricciones nacionales que se han decretado a causa de la emergencia por el COVID 19, no se han podido realizar la implementación del lugar.</t>
  </si>
  <si>
    <t>La actividad no se ha podido desarrollar en el transcurso de la vigencia debido al bloqueo de recursos impuesto al proyecto de inversión "Fortalecimiento y fomento de las Industrias Creativas y Culturales de Colombia en el Marco de la Economía Naranja Nacional (BPIN: 2019011000173)" por parte del Ministerio de Hacienda. Conforme a lo acordado en reuniones sostenidas entre la Dirección de Estrategia, Desarrollo y Emprendimiento Cultural, El Viceministro de la Economía Naranja y la Creatividad y la Oficina Asesora de Planeación, se procede a cambiar la meta de este indicador para la vigencia. Se encuentra pendiente la firma de la ficha de autorización de modificación de la meta por parte del jefe de la Oficina Asesora de Planeación del Ministerio</t>
  </si>
  <si>
    <t>1. Durante el mes de septiembre se emitieron cinco (5) certificados de inversión del beneficio fiscal previsto en el artículo 16° de la Ley 814 de 2003. En lo corrido del 2020 (incluyendo septiembre) se cuenta con 32 certificados expedidos.
2. Durante el mes de septiembre, el equipo de instituciones evaluó 68 proyectos que se presentaron para obtener el beneficio de rentas exentas por 7 años. Durante este mes el Comité de Economía Naranja del Ministerio de Cultura se reunió en dos (2) ocasiones para dar el concepto de estos proyectos. Hasta el momento se han emitido y notificado 86 actos administrativos (32 de conformidad y 54 de no conformidad). 
Se atendieron 18 PQRSD y 75 solicitudes por correo electrónico.
Acumulado 2020: (convocatorias Marzo y Julio de 2020):
• Proyectos Evaluados: 525 (280 convocatoria marzo y 245 convocatoria julio)
• Conformidades notificadas: 168 (134 convocatoria marzo y 34 convocatoria julio)
3. En la Sesión Extraordinaria No. 069 del Comité Promoción Fílmica Colombiana (CPFC) citado el miércoles el 16 de septiembre de 2020, se aprobaron 3 proyectos de series que aplicaron al incentivo del Certificado de Inversión Audiovisual en Colombia (CINA), con una inversión aproximada en el país del orden de los 55.885 millones de pesos.
Conforme lo anterior a la fecha se han generado un total de 576 beneficiarios discriminados de la siguiente manera:
* 373 beneficiarios en incentivos tributarios en el año 2019
* 168 proyectos de empresas que acceden al beneficio de renta exenta por 7 años
* 32 certificados de inversión del beneficio fiscal previsto en el artículo 16° de la Ley 814 de 2003.
* 3 proyectos de series que aplicaron al incentivo del Certificado de Inversión Audiovisual en Colombia (CINA)</t>
  </si>
  <si>
    <t>Durante el mes de septiembre y en el marco de la emergencia sanitaria, se adelantaron las siguientes acciones en la fase remota de implementación del Programa: a) Seguimiento de las BRI 2019: en este componente se atendieron 109 BRI y 141 mediadores vinculados a éstas; b) Acompañamiento a bibliotecarios 2020: en este componente se atendieron a 143 bibliotecarios públicos priorizados para el 2020; c) Charlas-taller virtuales: se realizó la sexta charla con la participación de 160 personas (entre bibliotecarios, mediadores BRI priorizados PNBI 2019 y 2020, coordinadores departamentales de la RNBP y equipos de las Estrategias Regionales de BN) bibliotecarios públicos priorizados para el 2020 y; d) Propuesta de esquema de implementación fase II: capacitación a equipo de 16 promotores y tutores y elaboración de propuesta de esquema de implementación.</t>
  </si>
  <si>
    <t xml:space="preserve">En el mes de septiembre los Directores de los Museos de Bogotá hicieron la solicitud formal a través de la Oficina Asesora de Planeación de modificar la descripción del indicador de "Exposiciones Itinerantes", para que esta incluyera muestras itinerantes y/o virtuales. </t>
  </si>
  <si>
    <t>Se han realizado un 76% de compromisos, Obligado 55% y Pagos realizados un 54% del 1 enero al 30 de septiembre 2020, de acuerdo a lo enviado por las areas  de su ejecución.</t>
  </si>
  <si>
    <t>Corresponde al seguimiento e informe de ejecución del 3er. Trimestre del 2020, para los 72 indicadores vigentes del Plan Estrategico Institucional 2019-2022 del Ministerio de Cultura.</t>
  </si>
  <si>
    <t>Para la vigencia 2019 con corte 30 de septiembre, se habían ejecutado en logística $1.532.671.961, en viáticos $892.296.076 y en tiquetes $4.025.143.449 para un total de $4.02514.3449, en cuanto a la vigencia 2020 con corte 30 de septiembre, se han ejecutado en logística $299.612.095, en viáticos $309.281.980 y en tiquetes $53.656.048 para un total de $662.550.123. Lo que equivale a un ahorro del 16,46% comparado con el año 2019. Es importante mencionar que de acuerdo con la emergencia sanitaria por el Covid19, no se realizaron algunas visitas programadas a territorio, así como actividades programadas con el operador logístico.</t>
  </si>
  <si>
    <t>Jill San Juan</t>
  </si>
  <si>
    <t xml:space="preserve">Este resultado se determina como parte de la Linea base que toma referencia los resultados descritos referente a la calificación FURAG 2019 y las estrategias de mejora definidas producto de dicha evaluación, el resultado de los autodiagnósticos y sus correspondientes recomendaciones de mejora,las observaciones y propuestas de mejora adelantadas se ha definidó una matriz de Plan de Trabajo para continuar con la implementación del MIPG, tomando como referencia las Politicas de gestión del Conocimiento, Gestión Presupuestal y Eficiencia del Gasto y la política de Fortalecimiento organizacional y simplificación de procesos las cuales han sido priorizadas durante la vigencia 2020. </t>
  </si>
  <si>
    <t>John Aviles</t>
  </si>
  <si>
    <t>Actualmente se cuenta con un 74,5% de avance de acuerdo con las actividades planteadas se han ejecutado las siguientes: Actualización de matrices DOFA, partes interesadas, Matriz de correlación de requisitos integradas con el SGSI, SGA y SGC, actualización de documentación del SIGI en ISOLUCION, inclusión del Grupo de comisiones y viáticos en el mapa de procesos, actualización e inclusión de caracterización del Grupo de Comisión y viáticos, Dirección de Audiovisuales, cine y medio interactivos, Dirección de Estrategia, Desarrollo y Emprendimiento, seguimiento y creación de oportunidades de mejora en los subsistemas, se adelantaron las acciones para la revisión por dirección y la actualización en el seguimiento del plan propuesto para el Sistema de Gestión Institucional - SIGI</t>
  </si>
  <si>
    <t xml:space="preserve">Se adelantaron todas las auditorias internas de calidad y se abrio la auditoria interna combinada al Programa Nacional de Estímulos.  </t>
  </si>
  <si>
    <t>El avance correspondiente a los 5 elementos de seguimiento cuatrimestral 1.Mapa de riesgos: con 14 actividades, de las cuales 7 de ellas estan al 100% de ejecución, una actividad se encuentra en 66%, otra con 50%  y 5 que no presentan avance dedido a que corresponde a las siguientes actividades: A. Realizar el tercer monitoreo a las acciones para abordar riesgos de corrupción con corte a 30 de noviembre, en los 10 primeros días hábiles del mes de diciembre. B. Realizar el segundo seguimiento al mapa de riesgos de corrupción (Control Interno) C. Publicar Segundo seguimiento (Grupo Prensa) D. Realizar el tercer seguimiento al mapa de riesgos de corrupción E. Publicar tercer seguimiento 2.Estrategia de Racionalización de Trámites: Solo presenta avance del 75% el trámite: Autorización de intervención en bienes inmuebles de interés cultural del ámbito nacional ID 943, a cargo de la Dirección de Patrimonio. El trámite: Certificación de depósito legal para conservación y preservación de ejemplares ID 1032, a cargo de la Biblioteca no presenta avances 3.Rendición de Cuentas: Cuenta con 16 actividades, de las cuales 5 cuentan con un 100% de ejecución,  tres actividades con 66%, una con 50% y 33%, las  6 restantes no presentan avances, debido a que no se ha publicado la estrategia y no se ha desarrollado la asamblea de Rendición de cuentas programada para el mes de noviembre. 4.Servicio al ciudadano: Cuenta con 12 actividades, de las cuales 3 cuentan con un 50% de ejecución, 3 corresponden al 10% de ejecución y 6 no presentan avance debido  al cambio de la coordinadora de Servicio al Ciudadano. 5.Transparencia: Cuenta con 9 actividades, de las cuales 2 cuentan con un 100% de ejecución, 2 con 66%, 4 con 50% y  una que no cuenta con avance, la cual hace referencia a: Fortalecer la infraestructura para favorecer la accesibilidad con un enfoque diferencial, de la cual es responsable los grupos: Secretaria General /Servicio al Ciudadano/Administrativa/Biblioteca/Museo Nacional</t>
  </si>
  <si>
    <t>El Plan de capacitación contempla 30 líneas temáticas delas cuales se han ejecutado 18, es decir, la ejecución es del 60% a 30 de septiembre.Durante el mes de septiembre se desarrollaron cuatro actividades, de las cuales dos corresponden a líneas temáticas en las que no había ejecución y las dos restantes hacen parte de líneas donde se efectuaron actividades en periodos anteriores:
El Plan de capacitación contempla 30 líneas temáticas delas cuales se han ejecutado 18, es decir, la ejecución es del 60% a 30 de septiembre.Durante el mes de septiembre se desarrollaron cuatro actividades, de las cuales dos corresponden a líneas temáticas en las que no había ejecución y las dos restantes hacen parte de líneas donde se efectuaron actividades en periodos anteriores:
En el marco de los Proyectos de Aprendizaje en Equipo – PAEs, se desarrolló la capacitación “El universo detrás de los libros: un viaje a través de la Biblioteca Nacional”, el 9 de septiembre, con el apoyo de la Biblioteca Nacional de Colombia.
El 22 de septiembre se realizó la capacitación en “Manejo del tiempo y reuniones efectivas”.
El 25 de septiembre se efectúo la capacitación en “Metodología de Análisis de Causas”
En la línea de formación sobre Competencias Comportamentales (comunicación asertiva, manejo de conflictos, trabajo en equipo, orientación a resultados, y relaciones interpersonales), se realizaron las sesiones a intervención en clima laboral, en las cuales se abordaron los aspectos en mención. Los días 17 y 18 de septiembre, se efectuó la tercera sesión con la participación los colaboradores que integran el Museo Nacional. Así mismo se desarrolló esta misma intervención los días 1 y 2 de septiembre, con los integrantes de la Biblioteca Nacional.</t>
  </si>
  <si>
    <t>95% es el nivel de satisfacción promedio de las encuestas diligenciadas con corte a 30 de septiembre. El 95% de los participantes que diligenciaron la evaluación, calificaron en nivel alto (3) y muy alto (4) su satisfacción de los eventos de capacitación.</t>
  </si>
  <si>
    <t>Se ha cumplido con la capacidad instalada para el funcionamiento y se ha podido cubrir las necesidades las dependencias de acuerdo a sus movimientos realizados en las reubicaciones de oficinas.</t>
  </si>
  <si>
    <t>El Pinar (Plan Institucional de Archivos) fue actualizado y aprobado en comité de fecha 28 de Agosto de 2020 y se encuentra publicado en Isolución y  en la página Web de la entidad.  El Sistema Integrado de Conservación SIC se encuentra en la oficina de planeación para la debida aprobación</t>
  </si>
  <si>
    <t>Se profirieron 14 sentencias, en 2 se impusieron condenas al Ministerio.</t>
  </si>
  <si>
    <t>A Septiembre 30 de 2020 se solicitó a la Oficina Asesora de Planeación la modificación de este indicador teniendo en cuenta la siguiente justificación:
En razón de las dinámicas determinadas por la pandemia del COVID-19 en el país, y en particular las relacionadas con la imposibilidad de realizar acciones presenciales de seguimiento y acompañamiento en los territorios por parte de las áreas del Ministerio de Cultura,  no fue posible como se tenía previsto el seguimiento del número de proyectos inicialmente distribuidos (449 proyectos), equivalentes al 20% del total de proyectos apoyados en la convocatoria 2020 (2.245 proyectos). Teniendo en cuenta que a la fecha y bajo las actuales condiciones de la emergencia económica, social y ecológica, además de las normas de asilamiento preventivo emanadas tanto por el Gobierno nacional como por los gobiernos territoriales, los avances en el seguimiento a proyectos son limitados y corresponden solamente a proyectos de Línea 1.1 a cargo de la Biblioteca Nacional de Colombia y los proyectos del área temática de literatura con seguimiento por parte de la Dirección de Artes, se considera necesario ajustar la meta del indicador de “Proyectos apoyados por el PNCC priorizados con seguimiento” establecida inicialmente en un 20% a un 2%, equivalente a 45 proyectos sobre el total de proyectos apoyados en 2020.
A la fecha de este reporte, se encuentra pendiente la respectiva aprobación de esta solicitud. 
Sin embargo, a Septiembre 30 de 2020, se identificaron 45 proyectos de la Línea 1.1 a cargo de la Biblioteca Nacional de Colombia y los proyectos del área temática de literatura con seguimiento por parte de la Dirección de Artes, razón por la cual se ha avanzado en 80% del cumplimiento de esta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</si>
</sst>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 #,##0;[Red]\-&quot;$&quot;\ #,##0"/>
    <numFmt numFmtId="41" formatCode="_-* #,##0_-;\-* #,##0_-;_-* &quot;-&quot;_-;_-@_-"/>
    <numFmt numFmtId="43" formatCode="_-* #,##0.00_-;\-* #,##0.00_-;_-* &quot;-&quot;??_-;_-@_-"/>
    <numFmt numFmtId="164" formatCode="&quot;$&quot;#,##0.00;[Red]\-&quot;$&quot;#,##0.00"/>
    <numFmt numFmtId="165" formatCode="_-&quot;$&quot;* #,##0_-;\-&quot;$&quot;* #,##0_-;_-&quot;$&quot;* &quot;-&quot;_-;_-@_-"/>
    <numFmt numFmtId="166" formatCode="_(* #,##0.00_);_(* \(#,##0.00\);_(* &quot;-&quot;??_);_(@_)"/>
    <numFmt numFmtId="167" formatCode="[$-80A]General"/>
    <numFmt numFmtId="168" formatCode="[$-80A]0%"/>
    <numFmt numFmtId="169" formatCode="&quot; &quot;#,##0&quot; &quot;;&quot; (&quot;#,##0&quot;)&quot;;&quot; -&quot;00&quot; &quot;;&quot; &quot;@&quot; &quot;"/>
    <numFmt numFmtId="170" formatCode="&quot; &quot;#,##0.00&quot; &quot;;&quot; (&quot;#,##0.00&quot;)&quot;;&quot; -&quot;#&quot; &quot;;&quot; &quot;@&quot; &quot;"/>
    <numFmt numFmtId="171" formatCode="[$-80A]#,##0"/>
    <numFmt numFmtId="172" formatCode="0.0"/>
    <numFmt numFmtId="173" formatCode="&quot; &quot;#,##0&quot; &quot;;&quot; (&quot;#,##0&quot;)&quot;;&quot; -&quot;#&quot; &quot;;&quot; &quot;@&quot; &quot;"/>
    <numFmt numFmtId="174" formatCode="0.0%"/>
    <numFmt numFmtId="175" formatCode="&quot; &quot;#,##0.00&quot; &quot;;&quot; (&quot;#,##0.00&quot;)&quot;;&quot; -&quot;00&quot; &quot;;&quot; &quot;@&quot; &quot;"/>
    <numFmt numFmtId="176" formatCode="[$-80A]0"/>
    <numFmt numFmtId="177" formatCode="[$-80A]0.0%"/>
    <numFmt numFmtId="178" formatCode="0.000%"/>
  </numFmts>
  <fonts count="36" x14ac:knownFonts="1">
    <font>
      <sz val="11"/>
      <color theme="1"/>
      <name val="Calibri"/>
      <family val="2"/>
      <scheme val="minor"/>
    </font>
    <font>
      <sz val="11"/>
      <color theme="1"/>
      <name val="Calibri"/>
      <family val="2"/>
      <scheme val="minor"/>
    </font>
    <font>
      <sz val="11"/>
      <color indexed="8"/>
      <name val="Arial"/>
      <family val="2"/>
    </font>
    <font>
      <b/>
      <sz val="20"/>
      <name val="Arial"/>
      <family val="2"/>
    </font>
    <font>
      <b/>
      <sz val="12"/>
      <name val="Arial"/>
      <family val="2"/>
    </font>
    <font>
      <b/>
      <sz val="12"/>
      <name val="Verdana"/>
      <family val="2"/>
    </font>
    <font>
      <b/>
      <sz val="18"/>
      <name val="Arial"/>
      <family val="2"/>
    </font>
    <font>
      <b/>
      <sz val="16"/>
      <name val="Arial"/>
      <family val="2"/>
    </font>
    <font>
      <b/>
      <sz val="11"/>
      <name val="Arial"/>
      <family val="2"/>
    </font>
    <font>
      <b/>
      <sz val="11"/>
      <color theme="0"/>
      <name val="Arial"/>
      <family val="2"/>
    </font>
    <font>
      <sz val="11"/>
      <color theme="1"/>
      <name val="Arial"/>
      <family val="2"/>
    </font>
    <font>
      <sz val="11"/>
      <name val="Arial"/>
      <family val="2"/>
    </font>
    <font>
      <sz val="11"/>
      <color rgb="FF000000"/>
      <name val="Calibri"/>
      <family val="2"/>
    </font>
    <font>
      <sz val="12"/>
      <color rgb="FF000000"/>
      <name val="Arial"/>
      <family val="2"/>
    </font>
    <font>
      <sz val="10"/>
      <name val="Verdana"/>
      <family val="2"/>
    </font>
    <font>
      <sz val="11"/>
      <color indexed="8"/>
      <name val="Calibri"/>
      <family val="2"/>
    </font>
    <font>
      <sz val="11"/>
      <name val="Calibri"/>
      <family val="2"/>
      <scheme val="minor"/>
    </font>
    <font>
      <sz val="12"/>
      <name val="Arial"/>
      <family val="2"/>
    </font>
    <font>
      <sz val="12"/>
      <color theme="1"/>
      <name val="Arial"/>
      <family val="2"/>
    </font>
    <font>
      <sz val="9"/>
      <name val="Arial"/>
      <family val="2"/>
    </font>
    <font>
      <sz val="11"/>
      <color rgb="FF000000"/>
      <name val="Arial"/>
      <family val="2"/>
    </font>
    <font>
      <b/>
      <sz val="11"/>
      <color rgb="FFFF0000"/>
      <name val="Arial"/>
      <family val="2"/>
    </font>
    <font>
      <b/>
      <sz val="12"/>
      <color theme="0"/>
      <name val="Arial"/>
      <family val="2"/>
    </font>
    <font>
      <b/>
      <sz val="12"/>
      <color rgb="FFFFFFFF"/>
      <name val="Calibri"/>
      <family val="2"/>
    </font>
    <font>
      <b/>
      <sz val="12"/>
      <color theme="1"/>
      <name val="Arial"/>
      <family val="2"/>
    </font>
    <font>
      <sz val="8"/>
      <name val="Arial"/>
      <family val="2"/>
    </font>
    <font>
      <b/>
      <sz val="8"/>
      <name val="Arial"/>
      <family val="2"/>
    </font>
    <font>
      <sz val="8"/>
      <color theme="1"/>
      <name val="Arial"/>
      <family val="2"/>
    </font>
    <font>
      <b/>
      <u/>
      <sz val="8"/>
      <name val="Arial"/>
      <family val="2"/>
    </font>
    <font>
      <b/>
      <sz val="8"/>
      <color theme="1"/>
      <name val="Arial"/>
      <family val="2"/>
    </font>
    <font>
      <b/>
      <sz val="14"/>
      <name val="Arial"/>
      <family val="2"/>
    </font>
    <font>
      <b/>
      <sz val="11"/>
      <color theme="1"/>
      <name val="Calibri"/>
      <family val="2"/>
      <scheme val="minor"/>
    </font>
    <font>
      <b/>
      <sz val="12"/>
      <color rgb="FFFF0000"/>
      <name val="Calibri"/>
      <family val="2"/>
    </font>
    <font>
      <b/>
      <sz val="11"/>
      <color rgb="FF000000"/>
      <name val="Arial"/>
      <family val="2"/>
    </font>
    <font>
      <u/>
      <sz val="11"/>
      <name val="Arial"/>
      <family val="2"/>
    </font>
    <font>
      <sz val="11"/>
      <color rgb="FFFF0000"/>
      <name val="Arial"/>
      <family val="2"/>
    </font>
  </fonts>
  <fills count="12">
    <fill>
      <patternFill patternType="none"/>
    </fill>
    <fill>
      <patternFill patternType="gray125"/>
    </fill>
    <fill>
      <patternFill patternType="solid">
        <fgColor rgb="FFFFC000"/>
        <bgColor indexed="64"/>
      </patternFill>
    </fill>
    <fill>
      <patternFill patternType="solid">
        <fgColor theme="8"/>
        <bgColor indexed="64"/>
      </patternFill>
    </fill>
    <fill>
      <patternFill patternType="solid">
        <fgColor rgb="FF92D050"/>
        <bgColor indexed="64"/>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theme="8"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00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0000"/>
      </left>
      <right/>
      <top style="thin">
        <color rgb="FF000000"/>
      </top>
      <bottom/>
      <diagonal/>
    </border>
    <border>
      <left style="thin">
        <color auto="1"/>
      </left>
      <right style="thin">
        <color auto="1"/>
      </right>
      <top style="medium">
        <color indexed="64"/>
      </top>
      <bottom style="medium">
        <color indexed="64"/>
      </bottom>
      <diagonal/>
    </border>
  </borders>
  <cellStyleXfs count="16">
    <xf numFmtId="0" fontId="0" fillId="0" borderId="0"/>
    <xf numFmtId="166" fontId="1" fillId="0" borderId="0" applyFont="0" applyFill="0" applyBorder="0" applyAlignment="0" applyProtection="0"/>
    <xf numFmtId="9" fontId="1" fillId="0" borderId="0" applyFont="0" applyFill="0" applyBorder="0" applyAlignment="0" applyProtection="0"/>
    <xf numFmtId="167" fontId="12" fillId="0" borderId="0" applyBorder="0" applyProtection="0"/>
    <xf numFmtId="168" fontId="12" fillId="0" borderId="0" applyBorder="0" applyProtection="0"/>
    <xf numFmtId="170" fontId="12" fillId="0" borderId="0" applyBorder="0" applyProtection="0"/>
    <xf numFmtId="43" fontId="1" fillId="0" borderId="0" applyFont="0" applyFill="0" applyBorder="0" applyAlignment="0" applyProtection="0"/>
    <xf numFmtId="0" fontId="14" fillId="0" borderId="0"/>
    <xf numFmtId="9" fontId="1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xf numFmtId="9" fontId="20" fillId="0" borderId="0" applyFont="0" applyFill="0" applyBorder="0" applyAlignment="0" applyProtection="0"/>
    <xf numFmtId="175" fontId="20" fillId="0" borderId="0" applyFont="0" applyFill="0" applyBorder="0" applyAlignment="0" applyProtection="0"/>
    <xf numFmtId="0" fontId="20" fillId="0" borderId="0"/>
    <xf numFmtId="9" fontId="20" fillId="0" borderId="0" applyFont="0" applyFill="0" applyBorder="0" applyAlignment="0" applyProtection="0"/>
  </cellStyleXfs>
  <cellXfs count="500">
    <xf numFmtId="0" fontId="0" fillId="0" borderId="0" xfId="0"/>
    <xf numFmtId="0" fontId="4" fillId="0" borderId="1"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6" fillId="0" borderId="1"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65" fontId="11" fillId="0" borderId="1" xfId="0" applyNumberFormat="1" applyFont="1" applyFill="1" applyBorder="1" applyAlignment="1" applyProtection="1">
      <alignment vertical="center" wrapText="1"/>
    </xf>
    <xf numFmtId="0" fontId="10"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pplyProtection="1">
      <alignment horizontal="justify" vertical="center" wrapText="1"/>
    </xf>
    <xf numFmtId="0" fontId="10" fillId="0" borderId="1" xfId="0" quotePrefix="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1" fontId="11" fillId="0" borderId="1" xfId="2" applyNumberFormat="1" applyFont="1" applyFill="1" applyBorder="1" applyAlignment="1" applyProtection="1">
      <alignment horizontal="center" vertical="center" wrapText="1"/>
    </xf>
    <xf numFmtId="0" fontId="10" fillId="0" borderId="0" xfId="0" applyFont="1" applyAlignment="1">
      <alignment horizontal="center" vertical="center"/>
    </xf>
    <xf numFmtId="0" fontId="10" fillId="0" borderId="0" xfId="0" applyFont="1" applyAlignment="1">
      <alignment horizontal="justify" vertical="center"/>
    </xf>
    <xf numFmtId="0" fontId="10" fillId="5" borderId="0" xfId="0" applyFont="1" applyFill="1" applyAlignment="1">
      <alignment horizontal="justify" vertical="center"/>
    </xf>
    <xf numFmtId="0" fontId="6" fillId="0" borderId="7" xfId="0" applyFont="1" applyFill="1" applyBorder="1" applyAlignment="1">
      <alignment horizontal="center" vertical="center" wrapText="1"/>
    </xf>
    <xf numFmtId="0" fontId="11" fillId="0" borderId="14" xfId="0" applyFont="1" applyFill="1" applyBorder="1" applyAlignment="1" applyProtection="1">
      <alignment horizontal="center" vertical="center" wrapText="1"/>
    </xf>
    <xf numFmtId="9" fontId="11" fillId="0" borderId="1" xfId="0" quotePrefix="1" applyNumberFormat="1" applyFont="1" applyFill="1" applyBorder="1" applyAlignment="1">
      <alignment horizontal="center" vertical="center" wrapText="1"/>
    </xf>
    <xf numFmtId="9" fontId="11" fillId="0" borderId="1" xfId="0" applyNumberFormat="1" applyFont="1" applyFill="1" applyBorder="1" applyAlignment="1" applyProtection="1">
      <alignment horizontal="center" vertical="center" wrapText="1"/>
    </xf>
    <xf numFmtId="9" fontId="11" fillId="0" borderId="1" xfId="0" quotePrefix="1" applyNumberFormat="1" applyFont="1" applyFill="1" applyBorder="1" applyAlignment="1" applyProtection="1">
      <alignment horizontal="center" vertical="center" wrapText="1"/>
    </xf>
    <xf numFmtId="0" fontId="11" fillId="5" borderId="1" xfId="0" applyFont="1" applyFill="1" applyBorder="1" applyAlignment="1" applyProtection="1">
      <alignment vertical="center" wrapText="1"/>
    </xf>
    <xf numFmtId="0" fontId="11" fillId="5" borderId="1" xfId="0" applyFont="1" applyFill="1" applyBorder="1" applyAlignment="1" applyProtection="1">
      <alignment horizontal="center" vertical="center" wrapText="1"/>
    </xf>
    <xf numFmtId="3" fontId="11" fillId="0" borderId="1" xfId="0" applyNumberFormat="1" applyFont="1" applyFill="1" applyBorder="1" applyAlignment="1" applyProtection="1">
      <alignment horizontal="center" vertical="center" wrapText="1"/>
    </xf>
    <xf numFmtId="0" fontId="11" fillId="0" borderId="1" xfId="0" quotePrefix="1" applyFont="1" applyFill="1" applyBorder="1" applyAlignment="1" applyProtection="1">
      <alignment horizontal="center" vertical="center" wrapText="1"/>
    </xf>
    <xf numFmtId="9" fontId="11" fillId="5" borderId="1" xfId="2" applyFont="1" applyFill="1" applyBorder="1" applyAlignment="1" applyProtection="1">
      <alignment horizontal="center" vertical="center" wrapText="1"/>
    </xf>
    <xf numFmtId="9" fontId="10" fillId="0" borderId="1" xfId="2"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horizontal="center" vertical="center" wrapText="1"/>
    </xf>
    <xf numFmtId="9" fontId="11" fillId="0" borderId="14" xfId="2" applyFont="1" applyFill="1" applyBorder="1" applyAlignment="1" applyProtection="1">
      <alignment horizontal="center" vertical="center" wrapText="1"/>
    </xf>
    <xf numFmtId="9" fontId="11" fillId="6"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9" fontId="11" fillId="0" borderId="1" xfId="2" applyFont="1" applyBorder="1" applyAlignment="1">
      <alignment horizontal="center" vertical="center" wrapText="1"/>
    </xf>
    <xf numFmtId="3" fontId="1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174" fontId="10" fillId="0" borderId="1" xfId="2" applyNumberFormat="1" applyFont="1" applyBorder="1" applyAlignment="1">
      <alignment horizontal="center" vertical="center" wrapText="1"/>
    </xf>
    <xf numFmtId="9" fontId="11" fillId="0" borderId="1" xfId="2"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3" fontId="11" fillId="0" borderId="1" xfId="2" applyNumberFormat="1" applyFont="1" applyFill="1" applyBorder="1" applyAlignment="1">
      <alignment horizontal="center" vertical="center" wrapText="1"/>
    </xf>
    <xf numFmtId="9" fontId="11" fillId="0" borderId="1" xfId="2" applyFont="1" applyFill="1" applyBorder="1" applyAlignment="1">
      <alignment horizontal="left" vertical="center" wrapText="1"/>
    </xf>
    <xf numFmtId="0" fontId="11" fillId="0" borderId="1" xfId="0" applyNumberFormat="1" applyFont="1" applyFill="1" applyBorder="1" applyAlignment="1" applyProtection="1">
      <alignment horizontal="center" vertical="center" wrapText="1"/>
    </xf>
    <xf numFmtId="9" fontId="10" fillId="0" borderId="1" xfId="0" applyNumberFormat="1" applyFont="1" applyBorder="1" applyAlignment="1">
      <alignment horizontal="center" vertical="center" wrapText="1"/>
    </xf>
    <xf numFmtId="0" fontId="11" fillId="0" borderId="1" xfId="0" applyFont="1" applyFill="1" applyBorder="1" applyAlignment="1" applyProtection="1">
      <alignment horizontal="center" vertical="center" wrapText="1"/>
    </xf>
    <xf numFmtId="0" fontId="10" fillId="0" borderId="11" xfId="0" applyFont="1" applyFill="1" applyBorder="1" applyAlignment="1">
      <alignment horizontal="center" vertical="center" wrapText="1"/>
    </xf>
    <xf numFmtId="0" fontId="11" fillId="0" borderId="7" xfId="0" applyFont="1" applyFill="1" applyBorder="1" applyAlignment="1" applyProtection="1">
      <alignment horizontal="left" vertical="center" wrapText="1"/>
    </xf>
    <xf numFmtId="0" fontId="2" fillId="0" borderId="0" xfId="0" applyFont="1" applyBorder="1" applyAlignment="1">
      <alignment horizontal="center" vertical="center" wrapText="1"/>
    </xf>
    <xf numFmtId="0" fontId="11" fillId="0" borderId="1" xfId="0" applyFont="1" applyFill="1" applyBorder="1" applyAlignment="1" applyProtection="1">
      <alignment vertical="center" wrapText="1"/>
    </xf>
    <xf numFmtId="9" fontId="11" fillId="0" borderId="1" xfId="0" applyNumberFormat="1" applyFont="1" applyBorder="1" applyAlignment="1">
      <alignment horizontal="center" vertical="center" wrapText="1"/>
    </xf>
    <xf numFmtId="9" fontId="11" fillId="0" borderId="1" xfId="2" applyFont="1" applyFill="1" applyBorder="1" applyAlignment="1" applyProtection="1">
      <alignment horizontal="center" vertical="center" wrapText="1"/>
    </xf>
    <xf numFmtId="3" fontId="9" fillId="0" borderId="0" xfId="0" applyNumberFormat="1"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justify" vertical="center" wrapText="1"/>
    </xf>
    <xf numFmtId="0" fontId="10" fillId="0" borderId="0" xfId="0" applyFont="1" applyFill="1" applyAlignment="1">
      <alignment horizontal="justify" vertical="center" wrapText="1"/>
    </xf>
    <xf numFmtId="0" fontId="10" fillId="5" borderId="0" xfId="0" applyFont="1" applyFill="1" applyAlignment="1">
      <alignment horizontal="justify" vertical="center" wrapText="1"/>
    </xf>
    <xf numFmtId="3" fontId="10" fillId="5" borderId="0" xfId="0" applyNumberFormat="1" applyFont="1" applyFill="1" applyAlignment="1">
      <alignment horizontal="justify" vertical="center" wrapText="1"/>
    </xf>
    <xf numFmtId="0" fontId="11" fillId="0" borderId="1" xfId="0" applyFont="1" applyBorder="1" applyAlignment="1">
      <alignment horizontal="justify" vertical="center" wrapText="1"/>
    </xf>
    <xf numFmtId="9" fontId="11" fillId="0" borderId="1" xfId="2" applyFont="1" applyBorder="1" applyAlignment="1">
      <alignment horizontal="justify" vertical="center" wrapText="1"/>
    </xf>
    <xf numFmtId="167" fontId="0" fillId="0" borderId="1" xfId="3" applyFont="1" applyFill="1" applyBorder="1" applyAlignment="1">
      <alignment horizontal="justify" vertical="center" wrapText="1"/>
    </xf>
    <xf numFmtId="9" fontId="10" fillId="0" borderId="0" xfId="2" applyFont="1" applyAlignment="1">
      <alignment horizontal="justify" vertical="center" wrapText="1"/>
    </xf>
    <xf numFmtId="0" fontId="10" fillId="0" borderId="1" xfId="0" applyFont="1" applyFill="1" applyBorder="1" applyAlignment="1">
      <alignment horizontal="justify" vertical="center" wrapText="1"/>
    </xf>
    <xf numFmtId="9" fontId="11" fillId="0" borderId="1" xfId="2" applyFont="1" applyFill="1" applyBorder="1" applyAlignment="1">
      <alignment horizontal="justify" vertical="center" wrapText="1"/>
    </xf>
    <xf numFmtId="0" fontId="11" fillId="0" borderId="1" xfId="0" applyFont="1" applyFill="1" applyBorder="1" applyAlignment="1">
      <alignment horizontal="justify" vertical="center" wrapText="1"/>
    </xf>
    <xf numFmtId="9" fontId="11" fillId="0" borderId="1" xfId="2" applyFont="1" applyFill="1" applyBorder="1" applyAlignment="1" applyProtection="1">
      <alignment horizontal="justify" vertical="center" wrapText="1"/>
    </xf>
    <xf numFmtId="9" fontId="11" fillId="0" borderId="7" xfId="2" applyFont="1" applyFill="1" applyBorder="1" applyAlignment="1" applyProtection="1">
      <alignment horizontal="justify" vertical="center" wrapText="1"/>
    </xf>
    <xf numFmtId="171" fontId="23" fillId="0" borderId="0" xfId="3" applyNumberFormat="1" applyFont="1" applyAlignment="1">
      <alignment horizontal="center" vertical="center" wrapText="1"/>
    </xf>
    <xf numFmtId="168" fontId="17" fillId="0" borderId="1" xfId="3" applyNumberFormat="1" applyFont="1" applyBorder="1" applyAlignment="1">
      <alignment horizontal="center" vertical="center" wrapText="1"/>
    </xf>
    <xf numFmtId="169" fontId="17" fillId="0" borderId="1" xfId="13" applyNumberFormat="1" applyFont="1" applyFill="1" applyBorder="1" applyAlignment="1">
      <alignment horizontal="center" vertical="center" wrapText="1"/>
    </xf>
    <xf numFmtId="167" fontId="17" fillId="0" borderId="1" xfId="3" applyFont="1" applyBorder="1" applyAlignment="1">
      <alignment vertical="center" wrapText="1"/>
    </xf>
    <xf numFmtId="1" fontId="17" fillId="0" borderId="1" xfId="3" applyNumberFormat="1" applyFont="1" applyBorder="1" applyAlignment="1">
      <alignment horizontal="center" vertical="center" wrapText="1"/>
    </xf>
    <xf numFmtId="177" fontId="17" fillId="0" borderId="1" xfId="3" applyNumberFormat="1" applyFont="1" applyBorder="1" applyAlignment="1">
      <alignment horizontal="center" vertical="center" wrapText="1"/>
    </xf>
    <xf numFmtId="168" fontId="17" fillId="0" borderId="23" xfId="4" applyFont="1" applyBorder="1" applyAlignment="1">
      <alignment horizontal="center" vertical="center" wrapText="1"/>
    </xf>
    <xf numFmtId="167" fontId="0" fillId="0" borderId="0" xfId="3" applyFont="1" applyAlignment="1">
      <alignment horizontal="justify" vertical="center"/>
    </xf>
    <xf numFmtId="164" fontId="0" fillId="0" borderId="0" xfId="3" applyNumberFormat="1" applyFont="1" applyAlignment="1">
      <alignment horizontal="justify" vertical="center"/>
    </xf>
    <xf numFmtId="9" fontId="0" fillId="0" borderId="1" xfId="2" applyFont="1" applyFill="1" applyBorder="1" applyAlignment="1">
      <alignment horizontal="center" vertical="center" wrapText="1"/>
    </xf>
    <xf numFmtId="167" fontId="0" fillId="0" borderId="1" xfId="3" applyFont="1" applyBorder="1" applyAlignment="1">
      <alignment horizontal="justify" vertical="center" wrapText="1"/>
    </xf>
    <xf numFmtId="167" fontId="0" fillId="0" borderId="1" xfId="3" applyFont="1" applyBorder="1" applyAlignment="1">
      <alignment horizontal="center" vertical="center" wrapText="1"/>
    </xf>
    <xf numFmtId="9" fontId="10" fillId="0" borderId="1" xfId="0" applyNumberFormat="1" applyFont="1" applyFill="1" applyBorder="1" applyAlignment="1">
      <alignment horizontal="center" vertical="center" wrapText="1"/>
    </xf>
    <xf numFmtId="167" fontId="13" fillId="0" borderId="1" xfId="3" applyFont="1" applyFill="1" applyBorder="1" applyAlignment="1">
      <alignment horizontal="center" vertical="center" wrapText="1"/>
    </xf>
    <xf numFmtId="0" fontId="10" fillId="0" borderId="14" xfId="2" applyNumberFormat="1" applyFont="1" applyFill="1" applyBorder="1" applyAlignment="1" applyProtection="1">
      <alignment horizontal="center" vertical="center" wrapText="1"/>
    </xf>
    <xf numFmtId="1" fontId="17" fillId="0" borderId="1" xfId="0" applyNumberFormat="1" applyFont="1" applyBorder="1" applyAlignment="1">
      <alignment horizontal="center" vertical="center" wrapText="1"/>
    </xf>
    <xf numFmtId="0" fontId="10" fillId="5"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0" fillId="0" borderId="11" xfId="0" applyFont="1" applyFill="1" applyBorder="1" applyAlignment="1">
      <alignment horizontal="center" vertical="center" wrapText="1"/>
    </xf>
    <xf numFmtId="168" fontId="0" fillId="0" borderId="1" xfId="3" applyNumberFormat="1" applyFont="1" applyFill="1" applyBorder="1" applyAlignment="1">
      <alignment horizontal="center" vertical="center" wrapText="1"/>
    </xf>
    <xf numFmtId="9" fontId="11" fillId="5" borderId="1" xfId="2" quotePrefix="1" applyFont="1" applyFill="1" applyBorder="1" applyAlignment="1" applyProtection="1">
      <alignment horizontal="center" vertical="center" wrapText="1"/>
    </xf>
    <xf numFmtId="167" fontId="13" fillId="5" borderId="17" xfId="3" applyFont="1" applyFill="1" applyBorder="1" applyAlignment="1">
      <alignment horizontal="center" vertical="center" wrapText="1"/>
    </xf>
    <xf numFmtId="168" fontId="10" fillId="5" borderId="17" xfId="4" applyFont="1" applyFill="1" applyBorder="1" applyAlignment="1">
      <alignment horizontal="justify" vertical="center" wrapText="1"/>
    </xf>
    <xf numFmtId="168" fontId="10" fillId="5" borderId="17" xfId="4" applyFont="1" applyFill="1" applyBorder="1" applyAlignment="1">
      <alignment horizontal="center" vertical="center" wrapText="1"/>
    </xf>
    <xf numFmtId="168" fontId="10" fillId="5" borderId="19" xfId="4" applyFont="1" applyFill="1" applyBorder="1" applyAlignment="1">
      <alignment horizontal="justify" vertical="center" wrapText="1"/>
    </xf>
    <xf numFmtId="9" fontId="11" fillId="5" borderId="1" xfId="0" quotePrefix="1" applyNumberFormat="1" applyFont="1" applyFill="1" applyBorder="1" applyAlignment="1" applyProtection="1">
      <alignment horizontal="center" vertical="center" wrapText="1"/>
    </xf>
    <xf numFmtId="9" fontId="10" fillId="0" borderId="1" xfId="0" applyNumberFormat="1" applyFont="1" applyFill="1" applyBorder="1" applyAlignment="1">
      <alignment horizontal="center" vertical="center"/>
    </xf>
    <xf numFmtId="0" fontId="10" fillId="0" borderId="1" xfId="0" applyFont="1" applyFill="1" applyBorder="1" applyAlignment="1">
      <alignment horizontal="justify" vertical="center"/>
    </xf>
    <xf numFmtId="9" fontId="11" fillId="0" borderId="1" xfId="2" applyFont="1" applyFill="1" applyBorder="1" applyAlignment="1" applyProtection="1">
      <alignment horizontal="center" vertical="center" wrapText="1"/>
    </xf>
    <xf numFmtId="0" fontId="11" fillId="0" borderId="1" xfId="0" applyFont="1" applyBorder="1" applyAlignment="1">
      <alignment horizontal="justify" vertical="top" wrapText="1"/>
    </xf>
    <xf numFmtId="9" fontId="11" fillId="0" borderId="1" xfId="2" applyFont="1" applyBorder="1" applyAlignment="1">
      <alignment horizontal="justify" vertical="top" wrapText="1"/>
    </xf>
    <xf numFmtId="9" fontId="11" fillId="5" borderId="1" xfId="2" applyFont="1" applyFill="1" applyBorder="1" applyAlignment="1" applyProtection="1">
      <alignment horizontal="justify" vertical="top" wrapText="1"/>
    </xf>
    <xf numFmtId="0" fontId="11" fillId="0" borderId="1" xfId="0" applyFont="1" applyFill="1" applyBorder="1" applyAlignment="1" applyProtection="1">
      <alignment horizontal="justify" vertical="top" wrapText="1"/>
    </xf>
    <xf numFmtId="167" fontId="0" fillId="0" borderId="1" xfId="3" applyFont="1" applyFill="1" applyBorder="1" applyAlignment="1">
      <alignment horizontal="center" vertical="center" wrapText="1"/>
    </xf>
    <xf numFmtId="168" fontId="0" fillId="0" borderId="1" xfId="4" applyFont="1" applyFill="1" applyBorder="1" applyAlignment="1">
      <alignment horizontal="center" vertical="center" wrapText="1"/>
    </xf>
    <xf numFmtId="171" fontId="0" fillId="0" borderId="1" xfId="3" applyNumberFormat="1" applyFont="1" applyFill="1" applyBorder="1" applyAlignment="1">
      <alignment horizontal="center" vertical="center" wrapText="1"/>
    </xf>
    <xf numFmtId="167" fontId="0" fillId="0" borderId="1" xfId="4" applyNumberFormat="1" applyFont="1" applyFill="1" applyBorder="1" applyAlignment="1">
      <alignment horizontal="center" vertical="center" wrapText="1"/>
    </xf>
    <xf numFmtId="167" fontId="10" fillId="0" borderId="1" xfId="3" applyFont="1" applyBorder="1" applyAlignment="1">
      <alignment horizontal="justify" vertical="center" wrapText="1"/>
    </xf>
    <xf numFmtId="168" fontId="10" fillId="5" borderId="1" xfId="4" applyFont="1" applyFill="1" applyBorder="1" applyAlignment="1">
      <alignment horizontal="justify" vertical="center" wrapText="1"/>
    </xf>
    <xf numFmtId="167" fontId="20" fillId="0" borderId="1" xfId="3" applyFont="1" applyBorder="1" applyAlignment="1">
      <alignment horizontal="center" vertical="center" wrapText="1"/>
    </xf>
    <xf numFmtId="173" fontId="0" fillId="0" borderId="1" xfId="5" applyNumberFormat="1" applyFont="1" applyFill="1" applyBorder="1" applyAlignment="1">
      <alignment horizontal="center" vertical="center" wrapText="1"/>
    </xf>
    <xf numFmtId="3" fontId="11" fillId="0" borderId="1" xfId="1" applyNumberFormat="1" applyFont="1" applyFill="1" applyBorder="1" applyAlignment="1" applyProtection="1">
      <alignment horizontal="center" vertical="center" wrapText="1"/>
    </xf>
    <xf numFmtId="167" fontId="10" fillId="0" borderId="17" xfId="3" applyFont="1" applyFill="1" applyBorder="1" applyAlignment="1">
      <alignment horizontal="center" vertical="center" wrapText="1"/>
    </xf>
    <xf numFmtId="0" fontId="10" fillId="0" borderId="12" xfId="0" applyFont="1" applyFill="1" applyBorder="1" applyAlignment="1">
      <alignment horizontal="justify" vertical="center" wrapText="1"/>
    </xf>
    <xf numFmtId="167" fontId="10" fillId="0" borderId="1" xfId="3" applyFont="1" applyFill="1" applyBorder="1" applyAlignment="1">
      <alignment horizontal="center" vertical="center" wrapText="1"/>
    </xf>
    <xf numFmtId="167" fontId="10" fillId="0" borderId="16" xfId="3" applyFont="1" applyFill="1" applyBorder="1" applyAlignment="1">
      <alignment horizontal="center" vertical="center" wrapText="1"/>
    </xf>
    <xf numFmtId="0" fontId="10" fillId="0" borderId="1" xfId="0" applyFont="1" applyFill="1" applyBorder="1" applyAlignment="1">
      <alignment horizontal="left" vertical="center" wrapText="1"/>
    </xf>
    <xf numFmtId="167" fontId="11" fillId="0" borderId="17" xfId="3" applyFont="1" applyFill="1" applyBorder="1" applyAlignment="1">
      <alignment horizontal="justify" vertical="center" wrapText="1"/>
    </xf>
    <xf numFmtId="167" fontId="10" fillId="0" borderId="17" xfId="3" applyFont="1" applyFill="1" applyBorder="1" applyAlignment="1">
      <alignment horizontal="justify" vertical="center" wrapText="1"/>
    </xf>
    <xf numFmtId="167" fontId="13" fillId="0" borderId="17" xfId="3" applyFont="1" applyFill="1" applyBorder="1" applyAlignment="1">
      <alignment horizontal="center" vertical="center" wrapText="1"/>
    </xf>
    <xf numFmtId="167" fontId="13" fillId="0" borderId="16" xfId="3" applyFont="1" applyFill="1" applyBorder="1" applyAlignment="1">
      <alignment horizontal="center" vertical="center" wrapText="1"/>
    </xf>
    <xf numFmtId="1" fontId="10" fillId="0" borderId="17" xfId="3" applyNumberFormat="1" applyFont="1" applyFill="1" applyBorder="1" applyAlignment="1">
      <alignment horizontal="center" vertical="center" wrapText="1"/>
    </xf>
    <xf numFmtId="1" fontId="10" fillId="0" borderId="1" xfId="3" applyNumberFormat="1" applyFont="1" applyFill="1" applyBorder="1" applyAlignment="1">
      <alignment horizontal="center" vertical="center" wrapText="1"/>
    </xf>
    <xf numFmtId="1" fontId="10" fillId="0" borderId="16" xfId="3" applyNumberFormat="1" applyFont="1" applyFill="1" applyBorder="1" applyAlignment="1">
      <alignment horizontal="center" vertical="center" wrapText="1"/>
    </xf>
    <xf numFmtId="167" fontId="18" fillId="0" borderId="17" xfId="3" applyFont="1" applyFill="1" applyBorder="1" applyAlignment="1">
      <alignment horizontal="justify" vertical="center" wrapText="1"/>
    </xf>
    <xf numFmtId="9" fontId="11" fillId="0" borderId="7" xfId="2" applyFont="1" applyFill="1" applyBorder="1" applyAlignment="1">
      <alignment horizontal="center" vertical="center" wrapText="1"/>
    </xf>
    <xf numFmtId="9" fontId="11" fillId="0" borderId="7" xfId="2" applyFont="1" applyFill="1" applyBorder="1" applyAlignment="1">
      <alignment horizontal="justify" vertical="center" wrapText="1"/>
    </xf>
    <xf numFmtId="165" fontId="25" fillId="0" borderId="1" xfId="0" applyNumberFormat="1" applyFont="1" applyFill="1" applyBorder="1" applyAlignment="1" applyProtection="1">
      <alignment vertical="center" wrapText="1"/>
    </xf>
    <xf numFmtId="0" fontId="25" fillId="0" borderId="1" xfId="0" applyFont="1" applyFill="1" applyBorder="1" applyAlignment="1" applyProtection="1">
      <alignment horizontal="justify" vertical="center" wrapText="1"/>
    </xf>
    <xf numFmtId="0" fontId="26" fillId="0" borderId="1" xfId="0" applyFont="1" applyFill="1" applyBorder="1" applyAlignment="1" applyProtection="1">
      <alignment horizontal="justify" vertical="center" wrapText="1"/>
    </xf>
    <xf numFmtId="168" fontId="0" fillId="0" borderId="1" xfId="4" applyFont="1" applyFill="1" applyBorder="1" applyAlignment="1">
      <alignment horizontal="justify" vertical="center" wrapText="1"/>
    </xf>
    <xf numFmtId="167" fontId="16" fillId="0" borderId="1" xfId="3" applyFont="1" applyFill="1" applyBorder="1" applyAlignment="1">
      <alignment horizontal="center" vertical="center" wrapText="1"/>
    </xf>
    <xf numFmtId="172" fontId="16" fillId="0" borderId="1" xfId="3" applyNumberFormat="1" applyFont="1" applyFill="1" applyBorder="1" applyAlignment="1">
      <alignment horizontal="center" vertical="center" wrapText="1"/>
    </xf>
    <xf numFmtId="167" fontId="11" fillId="0" borderId="1" xfId="3" applyFont="1" applyFill="1" applyBorder="1" applyAlignment="1">
      <alignment horizontal="center" vertical="center" wrapText="1"/>
    </xf>
    <xf numFmtId="171" fontId="16" fillId="0" borderId="1" xfId="3" applyNumberFormat="1" applyFont="1" applyFill="1" applyBorder="1" applyAlignment="1">
      <alignment horizontal="center" vertical="center" wrapText="1"/>
    </xf>
    <xf numFmtId="171" fontId="17" fillId="0" borderId="1" xfId="3" applyNumberFormat="1" applyFont="1" applyFill="1" applyBorder="1" applyAlignment="1">
      <alignment horizontal="center" vertical="center" wrapText="1"/>
    </xf>
    <xf numFmtId="171" fontId="13" fillId="0" borderId="1" xfId="3" applyNumberFormat="1" applyFont="1" applyFill="1" applyBorder="1" applyAlignment="1">
      <alignment horizontal="center" vertical="center" wrapText="1"/>
    </xf>
    <xf numFmtId="0" fontId="25" fillId="0" borderId="1" xfId="0" applyFont="1" applyFill="1" applyBorder="1" applyAlignment="1" applyProtection="1">
      <alignment horizontal="left" vertical="center" wrapText="1"/>
    </xf>
    <xf numFmtId="0" fontId="25" fillId="0" borderId="1" xfId="0" applyNumberFormat="1" applyFont="1" applyFill="1" applyBorder="1" applyAlignment="1" applyProtection="1">
      <alignment horizontal="justify" vertical="center" wrapText="1"/>
    </xf>
    <xf numFmtId="0" fontId="25" fillId="0" borderId="1" xfId="0" applyFont="1" applyFill="1" applyBorder="1" applyAlignment="1" applyProtection="1">
      <alignment horizontal="center" vertical="center" wrapText="1"/>
    </xf>
    <xf numFmtId="0" fontId="25" fillId="5" borderId="1" xfId="0" applyNumberFormat="1" applyFont="1" applyFill="1" applyBorder="1" applyAlignment="1" applyProtection="1">
      <alignment horizontal="justify" vertical="center" wrapText="1"/>
    </xf>
    <xf numFmtId="0" fontId="25" fillId="0" borderId="14" xfId="0" applyFont="1" applyFill="1" applyBorder="1" applyAlignment="1" applyProtection="1">
      <alignment horizontal="center" vertical="center" wrapText="1"/>
    </xf>
    <xf numFmtId="165" fontId="25" fillId="0" borderId="1" xfId="0" applyNumberFormat="1" applyFont="1" applyFill="1" applyBorder="1" applyAlignment="1" applyProtection="1">
      <alignment horizontal="justify" vertical="center" wrapText="1"/>
    </xf>
    <xf numFmtId="0" fontId="25" fillId="0" borderId="14" xfId="0" applyFont="1" applyFill="1" applyBorder="1" applyAlignment="1" applyProtection="1">
      <alignment horizontal="justify" vertical="center" wrapText="1"/>
    </xf>
    <xf numFmtId="9" fontId="25" fillId="0" borderId="1" xfId="2" applyFont="1" applyFill="1" applyBorder="1" applyAlignment="1" applyProtection="1">
      <alignment vertical="center" wrapText="1"/>
    </xf>
    <xf numFmtId="165" fontId="25" fillId="0" borderId="7" xfId="0" applyNumberFormat="1" applyFont="1" applyFill="1" applyBorder="1" applyAlignment="1" applyProtection="1">
      <alignment vertical="center" wrapText="1"/>
    </xf>
    <xf numFmtId="0" fontId="0" fillId="0" borderId="0" xfId="3" applyNumberFormat="1" applyFont="1" applyAlignment="1">
      <alignment horizontal="center" vertical="center"/>
    </xf>
    <xf numFmtId="167" fontId="17" fillId="0" borderId="1" xfId="3" applyFont="1" applyBorder="1" applyAlignment="1">
      <alignment horizontal="center" vertical="center" wrapText="1"/>
    </xf>
    <xf numFmtId="167" fontId="17" fillId="0" borderId="1" xfId="3" applyFont="1" applyBorder="1" applyAlignment="1">
      <alignment horizontal="left" vertical="center" wrapText="1"/>
    </xf>
    <xf numFmtId="167" fontId="0" fillId="0" borderId="1" xfId="3" applyFont="1" applyFill="1" applyBorder="1" applyAlignment="1">
      <alignment horizontal="justify" vertical="center"/>
    </xf>
    <xf numFmtId="167" fontId="0" fillId="0" borderId="1" xfId="3" applyFont="1" applyFill="1" applyBorder="1" applyAlignment="1">
      <alignment horizontal="left" vertical="center"/>
    </xf>
    <xf numFmtId="9" fontId="4" fillId="10" borderId="26" xfId="15" applyFont="1" applyFill="1" applyBorder="1" applyAlignment="1">
      <alignment horizontal="center" vertical="center" wrapText="1"/>
    </xf>
    <xf numFmtId="9" fontId="17" fillId="0" borderId="1" xfId="15" applyFont="1" applyFill="1" applyBorder="1" applyAlignment="1">
      <alignment horizontal="center" vertical="center" wrapText="1"/>
    </xf>
    <xf numFmtId="0" fontId="20" fillId="0" borderId="0" xfId="14"/>
    <xf numFmtId="171" fontId="21" fillId="7" borderId="1" xfId="3" applyNumberFormat="1" applyFont="1" applyFill="1" applyBorder="1" applyAlignment="1">
      <alignment horizontal="center" vertical="center"/>
    </xf>
    <xf numFmtId="3" fontId="22" fillId="9" borderId="20" xfId="14" applyNumberFormat="1" applyFont="1" applyFill="1" applyBorder="1" applyAlignment="1">
      <alignment horizontal="center" vertical="center" wrapText="1"/>
    </xf>
    <xf numFmtId="3" fontId="4" fillId="8" borderId="20" xfId="14" applyNumberFormat="1" applyFont="1" applyFill="1" applyBorder="1" applyAlignment="1">
      <alignment horizontal="center" vertical="center" wrapText="1"/>
    </xf>
    <xf numFmtId="3" fontId="4" fillId="4" borderId="20" xfId="14" applyNumberFormat="1" applyFont="1" applyFill="1" applyBorder="1" applyAlignment="1">
      <alignment horizontal="center" vertical="center" wrapText="1"/>
    </xf>
    <xf numFmtId="3" fontId="4" fillId="8" borderId="21" xfId="14" applyNumberFormat="1" applyFont="1" applyFill="1" applyBorder="1" applyAlignment="1">
      <alignment horizontal="center" vertical="center" wrapText="1"/>
    </xf>
    <xf numFmtId="3" fontId="22" fillId="3" borderId="20" xfId="0" applyNumberFormat="1" applyFont="1" applyFill="1" applyBorder="1" applyAlignment="1">
      <alignment horizontal="center" vertical="center" wrapText="1"/>
    </xf>
    <xf numFmtId="3" fontId="17" fillId="10" borderId="26" xfId="14" applyNumberFormat="1" applyFont="1" applyFill="1" applyBorder="1" applyAlignment="1">
      <alignment horizontal="center" vertical="center" wrapText="1"/>
    </xf>
    <xf numFmtId="171" fontId="32" fillId="0" borderId="0" xfId="3" applyNumberFormat="1" applyFont="1" applyAlignment="1">
      <alignment horizontal="center" vertical="center" wrapText="1"/>
    </xf>
    <xf numFmtId="3" fontId="4" fillId="7" borderId="20" xfId="0" applyNumberFormat="1" applyFont="1" applyFill="1" applyBorder="1" applyAlignment="1">
      <alignment horizontal="center" vertical="center"/>
    </xf>
    <xf numFmtId="171" fontId="32" fillId="0" borderId="1" xfId="3" applyNumberFormat="1" applyFont="1" applyBorder="1" applyAlignment="1">
      <alignment horizontal="center" vertical="center" wrapText="1"/>
    </xf>
    <xf numFmtId="171" fontId="32" fillId="0" borderId="1" xfId="3" applyNumberFormat="1" applyFont="1" applyBorder="1" applyAlignment="1">
      <alignment horizontal="center" vertical="center"/>
    </xf>
    <xf numFmtId="0" fontId="17" fillId="0" borderId="1" xfId="14" applyFont="1" applyBorder="1" applyAlignment="1">
      <alignment horizontal="center" vertical="center"/>
    </xf>
    <xf numFmtId="167" fontId="17" fillId="0" borderId="1" xfId="3" applyFont="1" applyBorder="1" applyAlignment="1">
      <alignment horizontal="justify" vertical="center"/>
    </xf>
    <xf numFmtId="167" fontId="17" fillId="0" borderId="1" xfId="3" applyFont="1" applyBorder="1" applyAlignment="1">
      <alignment horizontal="left" vertical="center"/>
    </xf>
    <xf numFmtId="167" fontId="17" fillId="0" borderId="1" xfId="3" applyFont="1" applyBorder="1" applyAlignment="1">
      <alignment horizontal="center" vertical="center"/>
    </xf>
    <xf numFmtId="167" fontId="17" fillId="0" borderId="22" xfId="3" applyFont="1" applyBorder="1" applyAlignment="1">
      <alignment horizontal="center" vertical="center"/>
    </xf>
    <xf numFmtId="9" fontId="17" fillId="0" borderId="1" xfId="3" applyNumberFormat="1" applyFont="1" applyBorder="1" applyAlignment="1">
      <alignment horizontal="center" vertical="center"/>
    </xf>
    <xf numFmtId="0" fontId="17" fillId="0" borderId="0" xfId="14" applyFont="1" applyAlignment="1">
      <alignment horizontal="center" vertical="center"/>
    </xf>
    <xf numFmtId="0" fontId="17" fillId="0" borderId="1" xfId="14" applyFont="1" applyBorder="1" applyAlignment="1">
      <alignment vertical="center"/>
    </xf>
    <xf numFmtId="0" fontId="7" fillId="0" borderId="1" xfId="14" applyFont="1" applyBorder="1" applyAlignment="1">
      <alignment horizontal="center" vertical="top"/>
    </xf>
    <xf numFmtId="0" fontId="17" fillId="0" borderId="0" xfId="14" applyFont="1" applyAlignment="1">
      <alignment vertical="center"/>
    </xf>
    <xf numFmtId="9" fontId="17" fillId="0" borderId="1" xfId="15" applyFont="1" applyFill="1" applyBorder="1" applyAlignment="1">
      <alignment horizontal="center" vertical="center"/>
    </xf>
    <xf numFmtId="9" fontId="17" fillId="0" borderId="22" xfId="15" applyFont="1" applyFill="1" applyBorder="1" applyAlignment="1">
      <alignment horizontal="center" vertical="center"/>
    </xf>
    <xf numFmtId="169" fontId="17" fillId="0" borderId="1" xfId="13" applyNumberFormat="1" applyFont="1" applyFill="1" applyBorder="1" applyAlignment="1">
      <alignment horizontal="center" vertical="center"/>
    </xf>
    <xf numFmtId="9" fontId="17" fillId="0" borderId="1" xfId="13" applyNumberFormat="1" applyFont="1" applyFill="1" applyBorder="1" applyAlignment="1">
      <alignment horizontal="center" vertical="center"/>
    </xf>
    <xf numFmtId="167" fontId="17" fillId="0" borderId="1" xfId="3" applyFont="1" applyBorder="1" applyAlignment="1">
      <alignment vertical="center"/>
    </xf>
    <xf numFmtId="168" fontId="17" fillId="0" borderId="1" xfId="4" applyFont="1" applyBorder="1" applyAlignment="1">
      <alignment horizontal="center" vertical="center"/>
    </xf>
    <xf numFmtId="168" fontId="17" fillId="0" borderId="22" xfId="4" applyFont="1" applyBorder="1" applyAlignment="1">
      <alignment horizontal="center" vertical="center"/>
    </xf>
    <xf numFmtId="9" fontId="17" fillId="0" borderId="1" xfId="4" applyNumberFormat="1" applyFont="1" applyBorder="1" applyAlignment="1">
      <alignment horizontal="center" vertical="center"/>
    </xf>
    <xf numFmtId="3" fontId="17" fillId="0" borderId="1" xfId="4" applyNumberFormat="1" applyFont="1" applyBorder="1" applyAlignment="1">
      <alignment horizontal="center" vertical="center"/>
    </xf>
    <xf numFmtId="168" fontId="17" fillId="0" borderId="1" xfId="3" applyNumberFormat="1" applyFont="1" applyBorder="1" applyAlignment="1">
      <alignment horizontal="center" vertical="center"/>
    </xf>
    <xf numFmtId="168" fontId="17" fillId="0" borderId="22" xfId="3" applyNumberFormat="1" applyFont="1" applyBorder="1" applyAlignment="1">
      <alignment horizontal="center" vertical="center"/>
    </xf>
    <xf numFmtId="167" fontId="17" fillId="0" borderId="7" xfId="3" applyFont="1" applyBorder="1" applyAlignment="1">
      <alignment horizontal="left" vertical="center" wrapText="1"/>
    </xf>
    <xf numFmtId="0" fontId="17" fillId="11" borderId="1" xfId="14" applyFont="1" applyFill="1" applyBorder="1" applyAlignment="1">
      <alignment horizontal="center" vertical="center"/>
    </xf>
    <xf numFmtId="167" fontId="17" fillId="11" borderId="1" xfId="3" applyFont="1" applyFill="1" applyBorder="1" applyAlignment="1">
      <alignment vertical="center" wrapText="1"/>
    </xf>
    <xf numFmtId="167" fontId="17" fillId="11" borderId="1" xfId="3" applyFont="1" applyFill="1" applyBorder="1" applyAlignment="1">
      <alignment horizontal="left" vertical="center"/>
    </xf>
    <xf numFmtId="167" fontId="17" fillId="11" borderId="1" xfId="3" applyFont="1" applyFill="1" applyBorder="1" applyAlignment="1">
      <alignment horizontal="center" vertical="center"/>
    </xf>
    <xf numFmtId="167" fontId="17" fillId="11" borderId="22" xfId="3" applyFont="1" applyFill="1" applyBorder="1" applyAlignment="1">
      <alignment horizontal="center" vertical="center"/>
    </xf>
    <xf numFmtId="167" fontId="17" fillId="11" borderId="1" xfId="3" applyFont="1" applyFill="1" applyBorder="1" applyAlignment="1">
      <alignment horizontal="center" vertical="center" wrapText="1"/>
    </xf>
    <xf numFmtId="167" fontId="17" fillId="11" borderId="1" xfId="3" applyFont="1" applyFill="1" applyBorder="1" applyAlignment="1">
      <alignment vertical="center"/>
    </xf>
    <xf numFmtId="9" fontId="17" fillId="11" borderId="1" xfId="3" applyNumberFormat="1" applyFont="1" applyFill="1" applyBorder="1" applyAlignment="1">
      <alignment horizontal="center" vertical="center"/>
    </xf>
    <xf numFmtId="0" fontId="17" fillId="11" borderId="0" xfId="14" applyFont="1" applyFill="1" applyAlignment="1">
      <alignment horizontal="center" vertical="center"/>
    </xf>
    <xf numFmtId="0" fontId="17" fillId="11" borderId="1" xfId="14" applyFont="1" applyFill="1" applyBorder="1" applyAlignment="1">
      <alignment vertical="center"/>
    </xf>
    <xf numFmtId="0" fontId="7" fillId="11" borderId="1" xfId="14" applyFont="1" applyFill="1" applyBorder="1" applyAlignment="1">
      <alignment horizontal="center" vertical="top"/>
    </xf>
    <xf numFmtId="0" fontId="17" fillId="11" borderId="0" xfId="14" applyFont="1" applyFill="1" applyAlignment="1">
      <alignment vertical="center"/>
    </xf>
    <xf numFmtId="176" fontId="17" fillId="0" borderId="1" xfId="3" applyNumberFormat="1" applyFont="1" applyBorder="1" applyAlignment="1">
      <alignment horizontal="center" vertical="center"/>
    </xf>
    <xf numFmtId="176" fontId="17" fillId="0" borderId="22" xfId="3" applyNumberFormat="1" applyFont="1" applyBorder="1" applyAlignment="1">
      <alignment horizontal="center" vertical="center"/>
    </xf>
    <xf numFmtId="1" fontId="17" fillId="0" borderId="1" xfId="3" applyNumberFormat="1" applyFont="1" applyBorder="1" applyAlignment="1">
      <alignment horizontal="center" vertical="center"/>
    </xf>
    <xf numFmtId="1" fontId="17" fillId="0" borderId="22" xfId="3" applyNumberFormat="1" applyFont="1" applyBorder="1" applyAlignment="1">
      <alignment horizontal="center" vertical="center"/>
    </xf>
    <xf numFmtId="0" fontId="17" fillId="0" borderId="11" xfId="14" applyFont="1" applyBorder="1" applyAlignment="1">
      <alignment vertical="center"/>
    </xf>
    <xf numFmtId="177" fontId="17" fillId="0" borderId="1" xfId="3" applyNumberFormat="1" applyFont="1" applyBorder="1" applyAlignment="1">
      <alignment horizontal="center" vertical="center"/>
    </xf>
    <xf numFmtId="177" fontId="17" fillId="0" borderId="22" xfId="3" applyNumberFormat="1" applyFont="1" applyBorder="1" applyAlignment="1">
      <alignment horizontal="center" vertical="center"/>
    </xf>
    <xf numFmtId="0" fontId="17" fillId="0" borderId="15" xfId="14" applyFont="1" applyBorder="1" applyAlignment="1">
      <alignment vertical="center"/>
    </xf>
    <xf numFmtId="9" fontId="17" fillId="0" borderId="22" xfId="3" applyNumberFormat="1" applyFont="1" applyBorder="1" applyAlignment="1">
      <alignment horizontal="center" vertical="center"/>
    </xf>
    <xf numFmtId="167" fontId="17" fillId="0" borderId="23" xfId="3" applyFont="1" applyBorder="1" applyAlignment="1">
      <alignment horizontal="justify" vertical="center"/>
    </xf>
    <xf numFmtId="167" fontId="17" fillId="0" borderId="23" xfId="3" applyFont="1" applyBorder="1" applyAlignment="1">
      <alignment horizontal="left" vertical="center"/>
    </xf>
    <xf numFmtId="168" fontId="17" fillId="0" borderId="23" xfId="4" applyFont="1" applyBorder="1" applyAlignment="1">
      <alignment horizontal="center" vertical="center"/>
    </xf>
    <xf numFmtId="168" fontId="17" fillId="0" borderId="24" xfId="4" applyFont="1" applyBorder="1" applyAlignment="1">
      <alignment horizontal="center" vertical="center"/>
    </xf>
    <xf numFmtId="9" fontId="17" fillId="0" borderId="23" xfId="4" applyNumberFormat="1" applyFont="1" applyBorder="1" applyAlignment="1">
      <alignment horizontal="center" vertical="center"/>
    </xf>
    <xf numFmtId="0" fontId="20" fillId="0" borderId="9" xfId="14" applyBorder="1" applyAlignment="1">
      <alignment horizontal="justify" vertical="center"/>
    </xf>
    <xf numFmtId="0" fontId="20" fillId="0" borderId="0" xfId="14" applyAlignment="1">
      <alignment horizontal="center"/>
    </xf>
    <xf numFmtId="0" fontId="24" fillId="0" borderId="3" xfId="14" applyFont="1" applyBorder="1" applyAlignment="1">
      <alignment horizontal="center" vertical="center"/>
    </xf>
    <xf numFmtId="6" fontId="20" fillId="0" borderId="0" xfId="14" applyNumberFormat="1"/>
    <xf numFmtId="178" fontId="20" fillId="0" borderId="0" xfId="14" applyNumberFormat="1"/>
    <xf numFmtId="0" fontId="4" fillId="0" borderId="1" xfId="14" applyFont="1" applyBorder="1" applyAlignment="1">
      <alignment horizontal="center" vertical="center"/>
    </xf>
    <xf numFmtId="0" fontId="20" fillId="0" borderId="1" xfId="14" applyBorder="1" applyAlignment="1">
      <alignment horizontal="center" vertical="center"/>
    </xf>
    <xf numFmtId="9" fontId="20" fillId="0" borderId="0" xfId="14" applyNumberFormat="1"/>
    <xf numFmtId="0" fontId="31" fillId="0" borderId="1" xfId="0" applyFont="1" applyBorder="1" applyAlignment="1">
      <alignment horizontal="center"/>
    </xf>
    <xf numFmtId="0" fontId="33" fillId="0" borderId="1" xfId="14" applyFont="1" applyBorder="1" applyAlignment="1">
      <alignment horizontal="center"/>
    </xf>
    <xf numFmtId="0" fontId="17" fillId="7" borderId="1" xfId="14" applyFont="1" applyFill="1" applyBorder="1" applyAlignment="1">
      <alignment horizontal="center" vertical="center"/>
    </xf>
    <xf numFmtId="167" fontId="17" fillId="7" borderId="1" xfId="3" applyFont="1" applyFill="1" applyBorder="1" applyAlignment="1">
      <alignment horizontal="justify" vertical="center"/>
    </xf>
    <xf numFmtId="167" fontId="17" fillId="7" borderId="1" xfId="3" applyFont="1" applyFill="1" applyBorder="1" applyAlignment="1">
      <alignment horizontal="left" vertical="center"/>
    </xf>
    <xf numFmtId="167" fontId="17" fillId="7" borderId="1" xfId="3" applyFont="1" applyFill="1" applyBorder="1" applyAlignment="1">
      <alignment horizontal="center" vertical="center"/>
    </xf>
    <xf numFmtId="167" fontId="17" fillId="7" borderId="22" xfId="3" applyFont="1" applyFill="1" applyBorder="1" applyAlignment="1">
      <alignment horizontal="center" vertical="center"/>
    </xf>
    <xf numFmtId="167" fontId="17" fillId="7" borderId="1" xfId="3" applyFont="1" applyFill="1" applyBorder="1" applyAlignment="1">
      <alignment horizontal="center" vertical="center" wrapText="1"/>
    </xf>
    <xf numFmtId="9" fontId="17" fillId="7" borderId="1" xfId="3" applyNumberFormat="1" applyFont="1" applyFill="1" applyBorder="1" applyAlignment="1">
      <alignment horizontal="center" vertical="center"/>
    </xf>
    <xf numFmtId="0" fontId="17" fillId="7" borderId="0" xfId="14" applyFont="1" applyFill="1" applyAlignment="1">
      <alignment horizontal="center" vertical="center"/>
    </xf>
    <xf numFmtId="0" fontId="17" fillId="7" borderId="1" xfId="14" applyFont="1" applyFill="1" applyBorder="1" applyAlignment="1">
      <alignment vertical="center"/>
    </xf>
    <xf numFmtId="0" fontId="7" fillId="7" borderId="1" xfId="14" applyFont="1" applyFill="1" applyBorder="1" applyAlignment="1">
      <alignment horizontal="center" vertical="top"/>
    </xf>
    <xf numFmtId="0" fontId="17" fillId="7" borderId="0" xfId="14" applyFont="1" applyFill="1" applyAlignment="1">
      <alignment vertical="center"/>
    </xf>
    <xf numFmtId="167" fontId="17" fillId="7" borderId="1" xfId="3" applyFont="1" applyFill="1" applyBorder="1" applyAlignment="1">
      <alignment vertical="center"/>
    </xf>
    <xf numFmtId="168" fontId="17" fillId="7" borderId="1" xfId="4" applyFont="1" applyFill="1" applyBorder="1" applyAlignment="1">
      <alignment horizontal="center" vertical="center"/>
    </xf>
    <xf numFmtId="168" fontId="17" fillId="7" borderId="22" xfId="4" applyFont="1" applyFill="1" applyBorder="1" applyAlignment="1">
      <alignment horizontal="center" vertical="center"/>
    </xf>
    <xf numFmtId="168" fontId="17" fillId="7" borderId="1" xfId="4" applyFont="1" applyFill="1" applyBorder="1" applyAlignment="1">
      <alignment horizontal="center" vertical="center" wrapText="1"/>
    </xf>
    <xf numFmtId="9" fontId="17" fillId="7" borderId="1" xfId="4" applyNumberFormat="1" applyFont="1" applyFill="1" applyBorder="1" applyAlignment="1">
      <alignment horizontal="center" vertical="center"/>
    </xf>
    <xf numFmtId="167" fontId="17" fillId="7" borderId="11" xfId="3" applyFont="1" applyFill="1" applyBorder="1" applyAlignment="1">
      <alignment horizontal="left" vertical="center" wrapText="1"/>
    </xf>
    <xf numFmtId="3" fontId="17" fillId="7" borderId="1" xfId="4" applyNumberFormat="1" applyFont="1" applyFill="1" applyBorder="1" applyAlignment="1">
      <alignment horizontal="center" vertical="center"/>
    </xf>
    <xf numFmtId="3" fontId="17" fillId="7" borderId="22" xfId="4" applyNumberFormat="1" applyFont="1" applyFill="1" applyBorder="1" applyAlignment="1">
      <alignment horizontal="center" vertical="center"/>
    </xf>
    <xf numFmtId="169" fontId="17" fillId="7" borderId="1" xfId="13"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67" fontId="0" fillId="0" borderId="1" xfId="3" applyFont="1" applyFill="1" applyBorder="1" applyAlignment="1">
      <alignment horizontal="center" vertical="center"/>
    </xf>
    <xf numFmtId="167" fontId="0" fillId="0" borderId="1" xfId="3" applyFont="1" applyFill="1" applyBorder="1" applyAlignment="1">
      <alignment horizontal="justify" vertical="top"/>
    </xf>
    <xf numFmtId="0" fontId="25" fillId="0" borderId="1" xfId="0" applyFont="1" applyFill="1" applyBorder="1" applyAlignment="1" applyProtection="1">
      <alignment horizontal="justify" vertical="center"/>
    </xf>
    <xf numFmtId="0" fontId="10" fillId="0" borderId="0" xfId="0" applyFont="1" applyFill="1" applyAlignment="1">
      <alignment horizontal="center" vertical="center"/>
    </xf>
    <xf numFmtId="165" fontId="25" fillId="0" borderId="1" xfId="0" applyNumberFormat="1" applyFont="1" applyFill="1" applyBorder="1" applyAlignment="1" applyProtection="1">
      <alignment vertical="center"/>
    </xf>
    <xf numFmtId="168" fontId="0" fillId="0" borderId="1" xfId="4" applyFont="1" applyFill="1" applyBorder="1" applyAlignment="1">
      <alignment horizontal="center" vertical="center"/>
    </xf>
    <xf numFmtId="168" fontId="0" fillId="0" borderId="1" xfId="4" applyFont="1" applyFill="1" applyBorder="1" applyAlignment="1">
      <alignment horizontal="justify" vertical="top"/>
    </xf>
    <xf numFmtId="0" fontId="27" fillId="0" borderId="1" xfId="0" applyFont="1" applyFill="1" applyBorder="1" applyAlignment="1">
      <alignment horizontal="justify" vertical="center"/>
    </xf>
    <xf numFmtId="3" fontId="0" fillId="0" borderId="1" xfId="4" applyNumberFormat="1" applyFont="1" applyFill="1" applyBorder="1" applyAlignment="1">
      <alignment horizontal="center" vertical="center"/>
    </xf>
    <xf numFmtId="0" fontId="0" fillId="0" borderId="1" xfId="10" applyNumberFormat="1" applyFont="1" applyFill="1" applyBorder="1" applyAlignment="1">
      <alignment horizontal="center" vertical="center"/>
    </xf>
    <xf numFmtId="169" fontId="1" fillId="0" borderId="1" xfId="1" applyNumberFormat="1" applyFill="1" applyBorder="1" applyAlignment="1">
      <alignment horizontal="center" vertical="center"/>
    </xf>
    <xf numFmtId="3" fontId="27" fillId="0" borderId="1" xfId="0" applyNumberFormat="1" applyFont="1" applyFill="1" applyBorder="1" applyAlignment="1">
      <alignment horizontal="justify" vertical="center"/>
    </xf>
    <xf numFmtId="168" fontId="17" fillId="7" borderId="1" xfId="3" applyNumberFormat="1" applyFont="1" applyFill="1" applyBorder="1" applyAlignment="1">
      <alignment horizontal="center" vertical="center"/>
    </xf>
    <xf numFmtId="168" fontId="17" fillId="7" borderId="22" xfId="3" applyNumberFormat="1" applyFont="1" applyFill="1" applyBorder="1" applyAlignment="1">
      <alignment horizontal="center" vertical="center"/>
    </xf>
    <xf numFmtId="168" fontId="17" fillId="7" borderId="1" xfId="3" applyNumberFormat="1" applyFont="1" applyFill="1" applyBorder="1" applyAlignment="1">
      <alignment horizontal="center" vertical="center" wrapText="1"/>
    </xf>
    <xf numFmtId="171" fontId="17" fillId="7" borderId="1" xfId="3" applyNumberFormat="1" applyFont="1" applyFill="1" applyBorder="1" applyAlignment="1">
      <alignment horizontal="center" vertical="center"/>
    </xf>
    <xf numFmtId="171" fontId="17" fillId="7" borderId="22" xfId="3" applyNumberFormat="1" applyFont="1" applyFill="1" applyBorder="1" applyAlignment="1">
      <alignment horizontal="center" vertical="center"/>
    </xf>
    <xf numFmtId="171" fontId="17" fillId="7" borderId="1" xfId="3" applyNumberFormat="1" applyFont="1" applyFill="1" applyBorder="1" applyAlignment="1">
      <alignment horizontal="center" vertical="center" wrapText="1"/>
    </xf>
    <xf numFmtId="167" fontId="17" fillId="7" borderId="1" xfId="3" applyFont="1" applyFill="1" applyBorder="1" applyAlignment="1">
      <alignment horizontal="left" vertical="center" wrapText="1"/>
    </xf>
    <xf numFmtId="167" fontId="17" fillId="7" borderId="1" xfId="3" applyFont="1" applyFill="1" applyBorder="1" applyAlignment="1">
      <alignment vertical="center" wrapText="1"/>
    </xf>
    <xf numFmtId="167" fontId="17" fillId="7" borderId="1" xfId="4" applyNumberFormat="1" applyFont="1" applyFill="1" applyBorder="1" applyAlignment="1">
      <alignment horizontal="center" vertical="center"/>
    </xf>
    <xf numFmtId="167" fontId="17" fillId="7" borderId="22" xfId="4" applyNumberFormat="1" applyFont="1" applyFill="1" applyBorder="1" applyAlignment="1">
      <alignment horizontal="center" vertical="center"/>
    </xf>
    <xf numFmtId="174" fontId="17" fillId="7" borderId="1" xfId="3" applyNumberFormat="1" applyFont="1" applyFill="1" applyBorder="1" applyAlignment="1">
      <alignment horizontal="center" vertical="center"/>
    </xf>
    <xf numFmtId="169" fontId="17" fillId="7" borderId="1" xfId="13" applyNumberFormat="1" applyFont="1" applyFill="1" applyBorder="1" applyAlignment="1">
      <alignment horizontal="center" vertical="center"/>
    </xf>
    <xf numFmtId="169" fontId="17" fillId="7" borderId="22" xfId="13" applyNumberFormat="1" applyFont="1" applyFill="1" applyBorder="1" applyAlignment="1">
      <alignment horizontal="center" vertical="center"/>
    </xf>
    <xf numFmtId="9" fontId="17" fillId="7" borderId="1" xfId="13" applyNumberFormat="1" applyFont="1" applyFill="1" applyBorder="1" applyAlignment="1">
      <alignment horizontal="center" vertical="center"/>
    </xf>
    <xf numFmtId="172" fontId="17" fillId="7" borderId="1" xfId="3" applyNumberFormat="1" applyFont="1" applyFill="1" applyBorder="1" applyAlignment="1">
      <alignment horizontal="center" vertical="center"/>
    </xf>
    <xf numFmtId="167" fontId="17" fillId="7" borderId="15" xfId="3" applyFont="1" applyFill="1" applyBorder="1" applyAlignment="1">
      <alignment horizontal="left" vertical="center" wrapText="1"/>
    </xf>
    <xf numFmtId="173" fontId="17" fillId="7" borderId="1" xfId="5" applyNumberFormat="1" applyFont="1" applyFill="1" applyBorder="1" applyAlignment="1">
      <alignment horizontal="center" vertical="center"/>
    </xf>
    <xf numFmtId="173" fontId="17" fillId="7" borderId="22" xfId="5" applyNumberFormat="1" applyFont="1" applyFill="1" applyBorder="1" applyAlignment="1">
      <alignment horizontal="center" vertical="center"/>
    </xf>
    <xf numFmtId="173" fontId="17" fillId="7" borderId="1" xfId="5" applyNumberFormat="1" applyFont="1" applyFill="1" applyBorder="1" applyAlignment="1">
      <alignment horizontal="center" vertical="center" wrapText="1"/>
    </xf>
    <xf numFmtId="9" fontId="17" fillId="7" borderId="1" xfId="5" applyNumberFormat="1" applyFont="1" applyFill="1" applyBorder="1" applyAlignment="1">
      <alignment horizontal="center" vertical="center"/>
    </xf>
    <xf numFmtId="0" fontId="11"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justify" vertical="center" wrapText="1"/>
    </xf>
    <xf numFmtId="0" fontId="11" fillId="0" borderId="1" xfId="0" applyFont="1" applyFill="1" applyBorder="1" applyAlignment="1" applyProtection="1">
      <alignment horizontal="left" vertical="center" wrapText="1"/>
    </xf>
    <xf numFmtId="0" fontId="11" fillId="0" borderId="7" xfId="0" applyFont="1" applyFill="1" applyBorder="1" applyAlignment="1" applyProtection="1">
      <alignment horizontal="center" vertical="center" wrapText="1"/>
    </xf>
    <xf numFmtId="9" fontId="1" fillId="0" borderId="1" xfId="2" applyFill="1" applyBorder="1" applyAlignment="1">
      <alignment horizontal="center" vertical="center" wrapText="1"/>
    </xf>
    <xf numFmtId="168" fontId="0" fillId="0" borderId="7" xfId="3" applyNumberFormat="1" applyFont="1" applyFill="1" applyBorder="1" applyAlignment="1">
      <alignment horizontal="center" vertical="center" wrapText="1"/>
    </xf>
    <xf numFmtId="9" fontId="11" fillId="0" borderId="7" xfId="2" applyFont="1" applyFill="1" applyBorder="1" applyAlignment="1" applyProtection="1">
      <alignment horizontal="center" vertical="center" wrapText="1"/>
    </xf>
    <xf numFmtId="9" fontId="11" fillId="0" borderId="1" xfId="2" quotePrefix="1" applyFont="1" applyFill="1" applyBorder="1" applyAlignment="1">
      <alignment horizontal="justify" vertical="center" wrapText="1"/>
    </xf>
    <xf numFmtId="3" fontId="10" fillId="0" borderId="1" xfId="1" applyNumberFormat="1" applyFont="1" applyFill="1" applyBorder="1" applyAlignment="1">
      <alignment horizontal="center" vertical="center"/>
    </xf>
    <xf numFmtId="0" fontId="11" fillId="0" borderId="1" xfId="2" applyNumberFormat="1" applyFont="1" applyFill="1" applyBorder="1" applyAlignment="1" applyProtection="1">
      <alignment horizontal="center" vertical="center" wrapText="1"/>
    </xf>
    <xf numFmtId="174" fontId="11" fillId="0" borderId="1" xfId="2" applyNumberFormat="1" applyFont="1" applyFill="1" applyBorder="1" applyAlignment="1">
      <alignment horizontal="center" vertical="center" wrapText="1"/>
    </xf>
    <xf numFmtId="0" fontId="11" fillId="0" borderId="1" xfId="0" applyFont="1" applyFill="1" applyBorder="1" applyAlignment="1">
      <alignment horizontal="justify" vertical="top" wrapText="1"/>
    </xf>
    <xf numFmtId="9" fontId="11" fillId="0" borderId="1" xfId="2" applyFont="1" applyFill="1" applyBorder="1" applyAlignment="1">
      <alignment horizontal="justify" vertical="top" wrapText="1"/>
    </xf>
    <xf numFmtId="9" fontId="11" fillId="0" borderId="1" xfId="2" applyFont="1" applyFill="1" applyBorder="1" applyAlignment="1" applyProtection="1">
      <alignment horizontal="justify" vertical="top" wrapText="1"/>
    </xf>
    <xf numFmtId="9" fontId="11" fillId="0" borderId="1" xfId="2" quotePrefix="1" applyFont="1" applyFill="1" applyBorder="1" applyAlignment="1" applyProtection="1">
      <alignment horizontal="center" vertical="center" wrapText="1"/>
    </xf>
    <xf numFmtId="0" fontId="11" fillId="0" borderId="1" xfId="0" applyFont="1" applyFill="1" applyBorder="1" applyAlignment="1" applyProtection="1">
      <alignment vertical="center"/>
    </xf>
    <xf numFmtId="167" fontId="0" fillId="0" borderId="1" xfId="3" applyFont="1" applyFill="1" applyBorder="1" applyAlignment="1">
      <alignment horizontal="justify" vertical="top" wrapText="1"/>
    </xf>
    <xf numFmtId="168" fontId="0" fillId="0" borderId="1" xfId="4" applyFont="1" applyFill="1" applyBorder="1" applyAlignment="1">
      <alignment horizontal="justify" vertical="top" wrapText="1"/>
    </xf>
    <xf numFmtId="167" fontId="10" fillId="0" borderId="1" xfId="3" applyFont="1" applyFill="1" applyBorder="1" applyAlignment="1">
      <alignment horizontal="justify" vertical="center" wrapText="1"/>
    </xf>
    <xf numFmtId="0" fontId="11" fillId="0" borderId="1" xfId="2" applyNumberFormat="1" applyFont="1" applyFill="1" applyBorder="1" applyAlignment="1">
      <alignment horizontal="center" vertical="center" wrapText="1"/>
    </xf>
    <xf numFmtId="167" fontId="20" fillId="0" borderId="1" xfId="3" applyFont="1" applyFill="1" applyBorder="1" applyAlignment="1">
      <alignment horizontal="justify" vertical="top" wrapText="1"/>
    </xf>
    <xf numFmtId="167" fontId="13" fillId="0" borderId="1" xfId="3" applyFont="1" applyFill="1" applyBorder="1" applyAlignment="1">
      <alignment horizontal="center" vertical="top" wrapText="1"/>
    </xf>
    <xf numFmtId="14" fontId="13" fillId="0" borderId="1" xfId="3" applyNumberFormat="1" applyFont="1" applyFill="1" applyBorder="1" applyAlignment="1">
      <alignment horizontal="justify" vertical="top" wrapText="1"/>
    </xf>
    <xf numFmtId="167" fontId="13" fillId="0" borderId="17" xfId="3" applyFont="1" applyFill="1" applyBorder="1" applyAlignment="1">
      <alignment horizontal="center" vertical="top" wrapText="1"/>
    </xf>
    <xf numFmtId="168" fontId="10" fillId="0" borderId="17" xfId="4" applyFont="1" applyFill="1" applyBorder="1" applyAlignment="1">
      <alignment horizontal="justify" vertical="top" wrapText="1"/>
    </xf>
    <xf numFmtId="168" fontId="18" fillId="0" borderId="19" xfId="4" applyFont="1" applyFill="1" applyBorder="1" applyAlignment="1">
      <alignment horizontal="justify" vertical="top" wrapText="1"/>
    </xf>
    <xf numFmtId="0" fontId="10" fillId="0" borderId="1" xfId="0" applyFont="1" applyFill="1" applyBorder="1" applyAlignment="1">
      <alignment horizontal="center" vertical="top" wrapText="1"/>
    </xf>
    <xf numFmtId="168" fontId="17" fillId="0" borderId="1" xfId="3" applyNumberFormat="1" applyFont="1" applyFill="1" applyBorder="1" applyAlignment="1">
      <alignment horizontal="center" vertical="center" wrapText="1"/>
    </xf>
    <xf numFmtId="167" fontId="17" fillId="0" borderId="1" xfId="3" applyFont="1" applyFill="1" applyBorder="1" applyAlignment="1">
      <alignment vertical="center" wrapText="1"/>
    </xf>
    <xf numFmtId="10" fontId="10"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top" wrapText="1"/>
    </xf>
    <xf numFmtId="174" fontId="10" fillId="0" borderId="1" xfId="2" applyNumberFormat="1" applyFont="1" applyFill="1" applyBorder="1" applyAlignment="1">
      <alignment horizontal="center" vertical="center" wrapText="1"/>
    </xf>
    <xf numFmtId="0" fontId="10" fillId="0" borderId="1" xfId="0" quotePrefix="1" applyFont="1" applyFill="1" applyBorder="1" applyAlignment="1">
      <alignment horizontal="justify" vertical="center" wrapText="1"/>
    </xf>
    <xf numFmtId="174" fontId="10" fillId="0" borderId="1" xfId="0" applyNumberFormat="1" applyFont="1" applyFill="1" applyBorder="1" applyAlignment="1">
      <alignment horizontal="center" vertical="center" wrapText="1"/>
    </xf>
    <xf numFmtId="168" fontId="17" fillId="0" borderId="1" xfId="4" applyFont="1" applyFill="1" applyBorder="1" applyAlignment="1">
      <alignment horizontal="center" vertical="center" wrapText="1"/>
    </xf>
    <xf numFmtId="167" fontId="17" fillId="0" borderId="1" xfId="3" applyFont="1" applyFill="1" applyBorder="1" applyAlignment="1">
      <alignment horizontal="justify" vertical="top" wrapText="1"/>
    </xf>
    <xf numFmtId="167" fontId="17" fillId="0" borderId="1" xfId="4" applyNumberFormat="1" applyFont="1" applyFill="1" applyBorder="1" applyAlignment="1">
      <alignment horizontal="center" vertical="center" wrapText="1"/>
    </xf>
    <xf numFmtId="3" fontId="17" fillId="0" borderId="1" xfId="4" applyNumberFormat="1" applyFont="1" applyFill="1" applyBorder="1" applyAlignment="1">
      <alignment horizontal="center" vertical="center"/>
    </xf>
    <xf numFmtId="3" fontId="17" fillId="0" borderId="1" xfId="4" applyNumberFormat="1" applyFont="1" applyFill="1" applyBorder="1" applyAlignment="1">
      <alignment horizontal="center" vertical="center" wrapText="1"/>
    </xf>
    <xf numFmtId="168" fontId="17" fillId="0" borderId="1" xfId="3" applyNumberFormat="1" applyFont="1" applyFill="1" applyBorder="1" applyAlignment="1">
      <alignment horizontal="center" vertical="center"/>
    </xf>
    <xf numFmtId="171" fontId="17" fillId="0" borderId="1" xfId="3" applyNumberFormat="1" applyFont="1" applyFill="1" applyBorder="1" applyAlignment="1">
      <alignment horizontal="center" vertical="center"/>
    </xf>
    <xf numFmtId="168" fontId="17" fillId="0" borderId="1" xfId="4" applyFont="1" applyFill="1" applyBorder="1" applyAlignment="1">
      <alignment horizontal="center" vertical="center"/>
    </xf>
    <xf numFmtId="167" fontId="17" fillId="0" borderId="1" xfId="4" applyNumberFormat="1" applyFont="1" applyFill="1" applyBorder="1" applyAlignment="1">
      <alignment horizontal="center" vertical="center"/>
    </xf>
    <xf numFmtId="167" fontId="17" fillId="0" borderId="1" xfId="3" applyFont="1" applyFill="1" applyBorder="1" applyAlignment="1">
      <alignment horizontal="center" vertical="center"/>
    </xf>
    <xf numFmtId="168" fontId="10" fillId="0" borderId="1" xfId="4" applyFont="1" applyFill="1" applyBorder="1" applyAlignment="1">
      <alignment horizontal="justify" vertical="top" wrapText="1"/>
    </xf>
    <xf numFmtId="172" fontId="17" fillId="0" borderId="1" xfId="3" applyNumberFormat="1" applyFont="1" applyFill="1" applyBorder="1" applyAlignment="1">
      <alignment horizontal="center" vertical="center"/>
    </xf>
    <xf numFmtId="172" fontId="17" fillId="0" borderId="1" xfId="3" applyNumberFormat="1" applyFont="1" applyFill="1" applyBorder="1" applyAlignment="1">
      <alignment horizontal="center" vertical="center" wrapText="1"/>
    </xf>
    <xf numFmtId="167" fontId="17" fillId="0" borderId="1" xfId="3" applyFont="1" applyFill="1" applyBorder="1" applyAlignment="1">
      <alignment horizontal="center" vertical="center" wrapText="1"/>
    </xf>
    <xf numFmtId="2" fontId="11" fillId="0" borderId="1" xfId="2" applyNumberFormat="1" applyFont="1" applyFill="1" applyBorder="1" applyAlignment="1">
      <alignment horizontal="center" vertical="center" wrapText="1"/>
    </xf>
    <xf numFmtId="1" fontId="11" fillId="0" borderId="1" xfId="2" applyNumberFormat="1" applyFont="1" applyFill="1" applyBorder="1" applyAlignment="1">
      <alignment horizontal="center" vertical="center" wrapText="1"/>
    </xf>
    <xf numFmtId="0" fontId="11" fillId="0" borderId="1" xfId="2" applyNumberFormat="1" applyFont="1" applyFill="1" applyBorder="1" applyAlignment="1">
      <alignment horizontal="justify" vertical="top" wrapText="1"/>
    </xf>
    <xf numFmtId="173" fontId="17" fillId="0" borderId="1" xfId="5" applyNumberFormat="1" applyFont="1" applyFill="1" applyBorder="1" applyAlignment="1">
      <alignment horizontal="center" vertical="center"/>
    </xf>
    <xf numFmtId="173" fontId="17" fillId="0" borderId="1" xfId="5" applyNumberFormat="1" applyFont="1" applyFill="1" applyBorder="1" applyAlignment="1">
      <alignment horizontal="center" vertical="center" wrapText="1"/>
    </xf>
    <xf numFmtId="9" fontId="19" fillId="0" borderId="1" xfId="2" applyFont="1" applyFill="1" applyBorder="1" applyAlignment="1">
      <alignment horizontal="center" vertical="center" wrapText="1"/>
    </xf>
    <xf numFmtId="0" fontId="11" fillId="0" borderId="12" xfId="0" applyFont="1" applyFill="1" applyBorder="1" applyAlignment="1">
      <alignment horizontal="justify" vertical="center" wrapText="1"/>
    </xf>
    <xf numFmtId="0" fontId="11" fillId="0" borderId="14" xfId="0" applyFont="1" applyFill="1" applyBorder="1" applyAlignment="1">
      <alignment horizontal="center" vertical="center" wrapText="1"/>
    </xf>
    <xf numFmtId="9" fontId="11" fillId="0" borderId="12" xfId="2" applyFont="1" applyFill="1" applyBorder="1" applyAlignment="1">
      <alignment horizontal="justify" vertical="center" wrapText="1"/>
    </xf>
    <xf numFmtId="0" fontId="25" fillId="0" borderId="14" xfId="0" applyFont="1" applyFill="1" applyBorder="1" applyAlignment="1" applyProtection="1">
      <alignment vertical="center" wrapText="1"/>
    </xf>
    <xf numFmtId="9" fontId="11" fillId="0" borderId="2" xfId="2" applyFont="1" applyFill="1" applyBorder="1" applyAlignment="1">
      <alignment horizontal="justify" vertical="center" wrapText="1"/>
    </xf>
    <xf numFmtId="9" fontId="11" fillId="0" borderId="8" xfId="2" applyFont="1" applyFill="1" applyBorder="1" applyAlignment="1">
      <alignment horizontal="justify" vertical="center" wrapText="1"/>
    </xf>
    <xf numFmtId="0" fontId="11" fillId="0" borderId="14" xfId="0" quotePrefix="1" applyFont="1" applyFill="1" applyBorder="1" applyAlignment="1" applyProtection="1">
      <alignment horizontal="center" vertical="center" wrapText="1"/>
    </xf>
    <xf numFmtId="0" fontId="11" fillId="0" borderId="1" xfId="0" quotePrefix="1" applyFont="1" applyFill="1" applyBorder="1" applyAlignment="1">
      <alignment horizontal="center" vertical="center" wrapText="1"/>
    </xf>
    <xf numFmtId="9" fontId="11" fillId="0" borderId="12" xfId="2" applyFont="1" applyFill="1" applyBorder="1" applyAlignment="1" applyProtection="1">
      <alignment horizontal="center" vertical="center" wrapText="1"/>
    </xf>
    <xf numFmtId="3" fontId="11" fillId="0" borderId="14" xfId="0" quotePrefix="1" applyNumberFormat="1" applyFont="1" applyFill="1" applyBorder="1" applyAlignment="1" applyProtection="1">
      <alignment horizontal="center" vertical="center" wrapText="1"/>
    </xf>
    <xf numFmtId="167" fontId="0" fillId="0" borderId="17" xfId="3" applyFont="1" applyFill="1" applyBorder="1" applyAlignment="1">
      <alignment horizontal="center" vertical="center" wrapText="1"/>
    </xf>
    <xf numFmtId="3" fontId="11" fillId="0" borderId="1" xfId="0" quotePrefix="1" applyNumberFormat="1" applyFont="1" applyFill="1" applyBorder="1" applyAlignment="1" applyProtection="1">
      <alignment horizontal="center" vertical="center" wrapText="1"/>
    </xf>
    <xf numFmtId="167" fontId="20" fillId="0" borderId="17" xfId="3" applyFont="1" applyFill="1" applyBorder="1" applyAlignment="1">
      <alignment horizontal="center" vertical="center" wrapText="1"/>
    </xf>
    <xf numFmtId="167" fontId="20" fillId="0" borderId="17" xfId="3" applyFont="1" applyFill="1" applyBorder="1" applyAlignment="1">
      <alignment horizontal="justify" vertical="top" wrapText="1"/>
    </xf>
    <xf numFmtId="167" fontId="20" fillId="0" borderId="17" xfId="3" applyFont="1" applyFill="1" applyBorder="1" applyAlignment="1">
      <alignment horizontal="left" vertical="center" wrapText="1"/>
    </xf>
    <xf numFmtId="168" fontId="0" fillId="0" borderId="17" xfId="4" applyFont="1" applyFill="1" applyBorder="1" applyAlignment="1">
      <alignment horizontal="center" vertical="center" wrapText="1"/>
    </xf>
    <xf numFmtId="168" fontId="0" fillId="0" borderId="18" xfId="4" applyFont="1" applyFill="1" applyBorder="1" applyAlignment="1">
      <alignment horizontal="center" vertical="center" wrapText="1"/>
    </xf>
    <xf numFmtId="168" fontId="0" fillId="0" borderId="16" xfId="4" applyFont="1" applyFill="1" applyBorder="1" applyAlignment="1">
      <alignment horizontal="center" vertical="center" wrapText="1"/>
    </xf>
    <xf numFmtId="168" fontId="10" fillId="0" borderId="19" xfId="4" applyFont="1" applyFill="1" applyBorder="1" applyAlignment="1">
      <alignment horizontal="justify" vertical="top" wrapText="1"/>
    </xf>
    <xf numFmtId="168" fontId="0" fillId="0" borderId="19" xfId="4" applyFont="1" applyFill="1" applyBorder="1" applyAlignment="1">
      <alignment horizontal="center" vertical="center" wrapText="1"/>
    </xf>
    <xf numFmtId="168" fontId="0" fillId="0" borderId="25" xfId="4" applyFont="1" applyFill="1" applyBorder="1" applyAlignment="1">
      <alignment horizontal="center" vertical="center" wrapText="1"/>
    </xf>
    <xf numFmtId="9" fontId="11" fillId="0" borderId="7" xfId="2" applyFont="1" applyFill="1" applyBorder="1" applyAlignment="1" applyProtection="1">
      <alignment horizontal="justify" vertical="top" wrapText="1"/>
    </xf>
    <xf numFmtId="10" fontId="11" fillId="0" borderId="1" xfId="2" applyNumberFormat="1" applyFont="1" applyFill="1" applyBorder="1" applyAlignment="1">
      <alignment horizontal="center" vertical="center" wrapText="1"/>
    </xf>
    <xf numFmtId="167" fontId="17" fillId="0" borderId="1" xfId="3" applyFont="1" applyFill="1" applyBorder="1" applyAlignment="1">
      <alignment horizontal="justify" vertical="center"/>
    </xf>
    <xf numFmtId="0" fontId="11" fillId="0" borderId="1" xfId="0" applyFont="1" applyFill="1" applyBorder="1" applyAlignment="1" applyProtection="1">
      <alignment horizontal="center" vertical="center" wrapText="1"/>
    </xf>
    <xf numFmtId="9" fontId="11" fillId="0" borderId="7" xfId="2" applyFont="1" applyFill="1" applyBorder="1" applyAlignment="1">
      <alignment horizontal="justify" vertical="center" wrapText="1"/>
    </xf>
    <xf numFmtId="9" fontId="11" fillId="0" borderId="7" xfId="2" applyFont="1" applyFill="1" applyBorder="1" applyAlignment="1">
      <alignment horizontal="justify" vertical="top" wrapText="1"/>
    </xf>
    <xf numFmtId="167" fontId="11" fillId="0" borderId="1" xfId="3" applyFont="1" applyFill="1" applyBorder="1" applyAlignment="1">
      <alignment horizontal="justify" vertical="top" wrapText="1"/>
    </xf>
    <xf numFmtId="9" fontId="11" fillId="5" borderId="1" xfId="0" applyNumberFormat="1" applyFont="1" applyFill="1" applyBorder="1" applyAlignment="1">
      <alignment horizontal="center" vertical="center" wrapText="1"/>
    </xf>
    <xf numFmtId="0" fontId="11" fillId="5" borderId="1" xfId="0" applyFont="1" applyFill="1" applyBorder="1" applyAlignment="1">
      <alignment horizontal="justify" vertical="top" wrapText="1"/>
    </xf>
    <xf numFmtId="1" fontId="11" fillId="0" borderId="1" xfId="2" applyNumberFormat="1" applyFont="1" applyBorder="1" applyAlignment="1">
      <alignment horizontal="center" vertical="center" wrapText="1"/>
    </xf>
    <xf numFmtId="0" fontId="11" fillId="0" borderId="1" xfId="2" applyNumberFormat="1" applyFont="1" applyBorder="1" applyAlignment="1">
      <alignment horizontal="center" vertical="center" wrapText="1"/>
    </xf>
    <xf numFmtId="9" fontId="11" fillId="0" borderId="1" xfId="2" applyFont="1" applyBorder="1" applyAlignment="1">
      <alignment horizontal="justify"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9" fontId="16" fillId="5" borderId="1" xfId="0" applyNumberFormat="1" applyFont="1" applyFill="1" applyBorder="1" applyAlignment="1">
      <alignment horizontal="center" vertical="center" wrapText="1"/>
    </xf>
    <xf numFmtId="0" fontId="11" fillId="0" borderId="1" xfId="0" applyFont="1" applyFill="1" applyBorder="1" applyAlignment="1" applyProtection="1">
      <alignment horizontal="justify" vertical="center" wrapText="1"/>
    </xf>
    <xf numFmtId="9" fontId="20" fillId="0" borderId="1" xfId="0" applyNumberFormat="1" applyFont="1" applyBorder="1" applyAlignment="1">
      <alignment horizontal="center" vertical="center" wrapText="1"/>
    </xf>
    <xf numFmtId="0" fontId="11" fillId="0" borderId="1" xfId="2" applyNumberFormat="1" applyFont="1" applyBorder="1" applyAlignment="1">
      <alignment horizontal="justify" vertical="center" wrapText="1"/>
    </xf>
    <xf numFmtId="168" fontId="10" fillId="0" borderId="1" xfId="4" applyFont="1" applyBorder="1" applyAlignment="1">
      <alignment horizontal="justify" vertical="top" wrapText="1"/>
    </xf>
    <xf numFmtId="10" fontId="10" fillId="0" borderId="1" xfId="0" applyNumberFormat="1" applyFont="1" applyBorder="1" applyAlignment="1">
      <alignment horizontal="center" vertical="center" wrapText="1"/>
    </xf>
    <xf numFmtId="0" fontId="10" fillId="0" borderId="1" xfId="0" applyFont="1" applyBorder="1" applyAlignment="1">
      <alignment horizontal="justify" vertical="top" wrapText="1"/>
    </xf>
    <xf numFmtId="0" fontId="10" fillId="0" borderId="1" xfId="0" quotePrefix="1" applyFont="1" applyBorder="1" applyAlignment="1">
      <alignment horizontal="justify" vertical="top" wrapText="1"/>
    </xf>
    <xf numFmtId="172" fontId="11" fillId="0" borderId="1" xfId="2" applyNumberFormat="1" applyFont="1" applyFill="1" applyBorder="1" applyAlignment="1">
      <alignment horizontal="center" vertical="center" wrapText="1"/>
    </xf>
    <xf numFmtId="0" fontId="11" fillId="0" borderId="1" xfId="0" quotePrefix="1" applyFont="1" applyBorder="1" applyAlignment="1">
      <alignment horizontal="center" vertical="center" wrapText="1"/>
    </xf>
    <xf numFmtId="167" fontId="20" fillId="0" borderId="17" xfId="3" applyFont="1" applyBorder="1" applyAlignment="1">
      <alignment horizontal="left" vertical="center" wrapText="1"/>
    </xf>
    <xf numFmtId="167" fontId="0" fillId="0" borderId="17" xfId="3" applyFont="1" applyBorder="1" applyAlignment="1">
      <alignment horizontal="center" vertical="center" wrapText="1"/>
    </xf>
    <xf numFmtId="168" fontId="0" fillId="0" borderId="18" xfId="4" applyFont="1" applyBorder="1" applyAlignment="1">
      <alignment horizontal="center" vertical="center" wrapText="1"/>
    </xf>
    <xf numFmtId="167" fontId="10" fillId="0" borderId="17" xfId="3" applyFont="1" applyBorder="1" applyAlignment="1">
      <alignment horizontal="center" vertical="center" wrapText="1"/>
    </xf>
    <xf numFmtId="168" fontId="10" fillId="0" borderId="19" xfId="4" applyFont="1" applyBorder="1" applyAlignment="1">
      <alignment horizontal="justify" vertical="top" wrapText="1"/>
    </xf>
    <xf numFmtId="41" fontId="0" fillId="0" borderId="17" xfId="10" applyFont="1" applyBorder="1" applyAlignment="1">
      <alignment horizontal="center" vertical="center" wrapText="1"/>
    </xf>
    <xf numFmtId="41" fontId="11" fillId="0" borderId="1" xfId="10" quotePrefix="1" applyFont="1" applyFill="1" applyBorder="1" applyAlignment="1">
      <alignment horizontal="center" vertical="center" wrapText="1"/>
    </xf>
    <xf numFmtId="41" fontId="11" fillId="0" borderId="14" xfId="10" quotePrefix="1" applyFont="1" applyFill="1" applyBorder="1" applyAlignment="1">
      <alignment horizontal="center" vertical="center" wrapText="1"/>
    </xf>
    <xf numFmtId="41" fontId="20" fillId="0" borderId="17" xfId="10" applyFont="1" applyFill="1" applyBorder="1" applyAlignment="1">
      <alignment horizontal="center" vertical="center" wrapText="1"/>
    </xf>
    <xf numFmtId="0" fontId="11"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vertical="center" wrapText="1"/>
    </xf>
    <xf numFmtId="9" fontId="11" fillId="0" borderId="1" xfId="0" applyNumberFormat="1" applyFont="1" applyFill="1" applyBorder="1" applyAlignment="1">
      <alignment horizontal="center" vertical="center" wrapText="1"/>
    </xf>
    <xf numFmtId="17" fontId="20" fillId="0" borderId="0" xfId="14" applyNumberFormat="1"/>
    <xf numFmtId="41" fontId="20" fillId="0" borderId="0" xfId="10" applyFont="1"/>
    <xf numFmtId="0" fontId="35" fillId="7" borderId="1" xfId="0" applyFont="1" applyFill="1" applyBorder="1" applyAlignment="1">
      <alignment horizontal="center" vertical="center" wrapText="1"/>
    </xf>
    <xf numFmtId="0" fontId="35" fillId="7" borderId="11" xfId="0" applyFont="1" applyFill="1" applyBorder="1" applyAlignment="1">
      <alignment horizontal="center" vertical="center" wrapText="1"/>
    </xf>
    <xf numFmtId="9" fontId="11" fillId="0" borderId="7" xfId="2" applyFont="1" applyFill="1" applyBorder="1" applyAlignment="1">
      <alignment horizontal="justify" vertical="center" wrapText="1"/>
    </xf>
    <xf numFmtId="9" fontId="17" fillId="7" borderId="1" xfId="15" applyFont="1" applyFill="1" applyBorder="1" applyAlignment="1">
      <alignment horizontal="center" vertical="center"/>
    </xf>
    <xf numFmtId="9" fontId="17" fillId="7" borderId="22" xfId="15" applyFont="1" applyFill="1" applyBorder="1" applyAlignment="1">
      <alignment horizontal="center" vertical="center"/>
    </xf>
    <xf numFmtId="9" fontId="17" fillId="7" borderId="1" xfId="15" applyFont="1" applyFill="1" applyBorder="1" applyAlignment="1">
      <alignment horizontal="center" vertical="center" wrapText="1"/>
    </xf>
    <xf numFmtId="167" fontId="17" fillId="7" borderId="1" xfId="3" applyFont="1" applyFill="1" applyBorder="1" applyAlignment="1">
      <alignment horizontal="justify" vertical="center" wrapText="1"/>
    </xf>
    <xf numFmtId="3" fontId="8" fillId="2" borderId="1"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8" fillId="3" borderId="7" xfId="0" applyNumberFormat="1" applyFont="1" applyFill="1" applyBorder="1" applyAlignment="1">
      <alignment horizontal="center" vertical="center" wrapText="1"/>
    </xf>
    <xf numFmtId="3" fontId="8" fillId="3" borderId="11" xfId="0" applyNumberFormat="1" applyFont="1" applyFill="1" applyBorder="1" applyAlignment="1">
      <alignment horizontal="center" vertical="center" wrapText="1"/>
    </xf>
    <xf numFmtId="3" fontId="8" fillId="2" borderId="12" xfId="0" applyNumberFormat="1" applyFont="1" applyFill="1" applyBorder="1" applyAlignment="1">
      <alignment horizontal="center" vertical="center" wrapText="1"/>
    </xf>
    <xf numFmtId="3" fontId="8" fillId="2" borderId="14"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4" borderId="7" xfId="0" applyNumberFormat="1" applyFont="1" applyFill="1" applyBorder="1" applyAlignment="1">
      <alignment horizontal="center" vertical="center" wrapText="1"/>
    </xf>
    <xf numFmtId="3" fontId="8" fillId="4" borderId="1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1"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justify"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3" fontId="8" fillId="3" borderId="7" xfId="0" applyNumberFormat="1" applyFont="1" applyFill="1" applyBorder="1" applyAlignment="1">
      <alignment horizontal="center" vertical="center"/>
    </xf>
    <xf numFmtId="3" fontId="8" fillId="3" borderId="1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5" borderId="1" xfId="0" applyFont="1" applyFill="1" applyBorder="1" applyAlignment="1" applyProtection="1">
      <alignment horizontal="justify" vertical="center" wrapText="1"/>
    </xf>
    <xf numFmtId="0" fontId="10" fillId="5"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0" fontId="3"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11" fillId="0" borderId="7" xfId="0" applyFont="1" applyFill="1" applyBorder="1" applyAlignment="1" applyProtection="1">
      <alignment horizontal="justify" vertical="center" wrapText="1"/>
    </xf>
    <xf numFmtId="0" fontId="11" fillId="0" borderId="15" xfId="0" applyFont="1" applyFill="1" applyBorder="1" applyAlignment="1" applyProtection="1">
      <alignment horizontal="justify" vertical="center" wrapText="1"/>
    </xf>
    <xf numFmtId="0" fontId="11" fillId="0" borderId="11" xfId="0" applyFont="1" applyFill="1" applyBorder="1" applyAlignment="1" applyProtection="1">
      <alignment horizontal="justify" vertical="center" wrapText="1"/>
    </xf>
    <xf numFmtId="0" fontId="11" fillId="0" borderId="7"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4" xfId="0" quotePrefix="1" applyFont="1" applyFill="1" applyBorder="1" applyAlignment="1" applyProtection="1">
      <alignment horizontal="center" vertical="center" wrapText="1"/>
    </xf>
    <xf numFmtId="0" fontId="11" fillId="0" borderId="10" xfId="0" quotePrefix="1" applyFont="1" applyFill="1" applyBorder="1" applyAlignment="1" applyProtection="1">
      <alignment horizontal="center" vertical="center" wrapText="1"/>
    </xf>
    <xf numFmtId="0" fontId="11" fillId="0" borderId="7" xfId="0" quotePrefix="1" applyFont="1" applyFill="1" applyBorder="1" applyAlignment="1" applyProtection="1">
      <alignment horizontal="center" vertical="center" wrapText="1"/>
    </xf>
    <xf numFmtId="0" fontId="11" fillId="0" borderId="11" xfId="0" quotePrefix="1" applyFont="1" applyFill="1" applyBorder="1" applyAlignment="1" applyProtection="1">
      <alignment horizontal="center" vertical="center" wrapText="1"/>
    </xf>
    <xf numFmtId="0" fontId="11" fillId="0" borderId="2" xfId="0" quotePrefix="1" applyFont="1" applyFill="1" applyBorder="1" applyAlignment="1">
      <alignment horizontal="center" vertical="center" wrapText="1"/>
    </xf>
    <xf numFmtId="0" fontId="11" fillId="0" borderId="8" xfId="0" quotePrefix="1" applyFont="1" applyFill="1" applyBorder="1" applyAlignment="1">
      <alignment horizontal="center" vertical="center" wrapText="1"/>
    </xf>
    <xf numFmtId="9" fontId="11" fillId="0" borderId="7" xfId="2" applyFont="1" applyFill="1" applyBorder="1" applyAlignment="1" applyProtection="1">
      <alignment horizontal="justify" vertical="top" wrapText="1"/>
    </xf>
    <xf numFmtId="9" fontId="11" fillId="0" borderId="11" xfId="2" applyFont="1" applyFill="1" applyBorder="1" applyAlignment="1" applyProtection="1">
      <alignment horizontal="justify" vertical="top" wrapText="1"/>
    </xf>
    <xf numFmtId="0" fontId="11" fillId="0" borderId="7" xfId="0" quotePrefix="1" applyFont="1" applyFill="1" applyBorder="1" applyAlignment="1">
      <alignment horizontal="center" vertical="center" wrapText="1"/>
    </xf>
    <xf numFmtId="9" fontId="11" fillId="0" borderId="7" xfId="2" applyFont="1" applyFill="1" applyBorder="1" applyAlignment="1">
      <alignment horizontal="justify" vertical="top" wrapText="1"/>
    </xf>
    <xf numFmtId="9" fontId="11" fillId="0" borderId="11" xfId="2" applyFont="1" applyFill="1" applyBorder="1" applyAlignment="1">
      <alignment horizontal="justify" vertical="top" wrapText="1"/>
    </xf>
    <xf numFmtId="0" fontId="11" fillId="0" borderId="7" xfId="0" quotePrefix="1" applyFont="1" applyBorder="1" applyAlignment="1">
      <alignment horizontal="center" vertical="center" wrapText="1"/>
    </xf>
    <xf numFmtId="9" fontId="11" fillId="0" borderId="7" xfId="2" applyFont="1" applyFill="1" applyBorder="1" applyAlignment="1">
      <alignment horizontal="justify" vertical="center" wrapText="1"/>
    </xf>
    <xf numFmtId="9" fontId="11" fillId="0" borderId="11" xfId="2" applyFont="1" applyFill="1" applyBorder="1" applyAlignment="1">
      <alignment horizontal="justify" vertical="center" wrapText="1"/>
    </xf>
    <xf numFmtId="0" fontId="11" fillId="0" borderId="11" xfId="0" quotePrefix="1" applyFont="1" applyFill="1" applyBorder="1" applyAlignment="1">
      <alignment horizontal="center" vertical="center" wrapText="1"/>
    </xf>
    <xf numFmtId="165" fontId="25" fillId="0" borderId="7" xfId="0" applyNumberFormat="1" applyFont="1" applyFill="1" applyBorder="1" applyAlignment="1" applyProtection="1">
      <alignment horizontal="justify" vertical="center" wrapText="1"/>
    </xf>
    <xf numFmtId="165" fontId="25" fillId="0" borderId="11" xfId="0" applyNumberFormat="1" applyFont="1" applyFill="1" applyBorder="1" applyAlignment="1" applyProtection="1">
      <alignment horizontal="justify" vertical="center" wrapText="1"/>
    </xf>
    <xf numFmtId="0" fontId="11" fillId="0" borderId="1" xfId="0" quotePrefix="1" applyFont="1" applyFill="1" applyBorder="1" applyAlignment="1" applyProtection="1">
      <alignment horizontal="center" vertical="center" wrapText="1"/>
    </xf>
    <xf numFmtId="0" fontId="5" fillId="0" borderId="15" xfId="0" applyFont="1" applyFill="1" applyBorder="1" applyAlignment="1">
      <alignment horizontal="left" vertical="center" wrapText="1"/>
    </xf>
    <xf numFmtId="168" fontId="0" fillId="0" borderId="7" xfId="3" applyNumberFormat="1" applyFont="1" applyFill="1" applyBorder="1" applyAlignment="1">
      <alignment horizontal="center" vertical="center" wrapText="1"/>
    </xf>
    <xf numFmtId="168" fontId="0" fillId="0" borderId="15" xfId="3" applyNumberFormat="1" applyFont="1" applyFill="1" applyBorder="1" applyAlignment="1">
      <alignment horizontal="center" vertical="center" wrapText="1"/>
    </xf>
    <xf numFmtId="168" fontId="0" fillId="0" borderId="11" xfId="3" applyNumberFormat="1" applyFont="1" applyFill="1" applyBorder="1" applyAlignment="1">
      <alignment horizontal="center" vertical="center" wrapText="1"/>
    </xf>
    <xf numFmtId="9" fontId="11" fillId="0" borderId="7" xfId="2" applyFont="1" applyFill="1" applyBorder="1" applyAlignment="1" applyProtection="1">
      <alignment horizontal="center" vertical="center" wrapText="1"/>
    </xf>
    <xf numFmtId="9" fontId="11" fillId="0" borderId="15" xfId="2" applyFont="1" applyFill="1" applyBorder="1" applyAlignment="1" applyProtection="1">
      <alignment horizontal="center" vertical="center" wrapText="1"/>
    </xf>
    <xf numFmtId="9" fontId="11" fillId="0" borderId="11" xfId="2" applyFont="1" applyFill="1" applyBorder="1" applyAlignment="1" applyProtection="1">
      <alignment horizontal="center" vertical="center" wrapText="1"/>
    </xf>
    <xf numFmtId="167" fontId="11" fillId="0" borderId="7" xfId="3" applyFont="1" applyFill="1" applyBorder="1" applyAlignment="1">
      <alignment horizontal="center" vertical="center" wrapText="1"/>
    </xf>
    <xf numFmtId="167" fontId="11" fillId="0" borderId="15" xfId="3" applyFont="1" applyFill="1" applyBorder="1" applyAlignment="1">
      <alignment horizontal="center" vertical="center" wrapText="1"/>
    </xf>
    <xf numFmtId="168" fontId="0" fillId="0" borderId="1" xfId="3" applyNumberFormat="1" applyFont="1" applyFill="1" applyBorder="1" applyAlignment="1">
      <alignment horizontal="center" vertical="center" wrapText="1"/>
    </xf>
    <xf numFmtId="168" fontId="0" fillId="0" borderId="5" xfId="3" applyNumberFormat="1" applyFont="1" applyFill="1" applyBorder="1" applyAlignment="1">
      <alignment horizontal="center" vertical="center" wrapText="1"/>
    </xf>
    <xf numFmtId="9" fontId="1" fillId="0" borderId="1" xfId="2" applyFill="1" applyBorder="1" applyAlignment="1">
      <alignment horizontal="center" vertical="center" wrapText="1"/>
    </xf>
    <xf numFmtId="9" fontId="11" fillId="0" borderId="1" xfId="0" applyNumberFormat="1" applyFont="1" applyFill="1" applyBorder="1" applyAlignment="1">
      <alignment horizontal="center" vertical="center" wrapText="1"/>
    </xf>
  </cellXfs>
  <cellStyles count="16">
    <cellStyle name="Excel Built-in Comma" xfId="5" xr:uid="{00000000-0005-0000-0000-000000000000}"/>
    <cellStyle name="Excel Built-in Normal" xfId="3" xr:uid="{00000000-0005-0000-0000-000001000000}"/>
    <cellStyle name="Excel Built-in Percent" xfId="4" xr:uid="{00000000-0005-0000-0000-000002000000}"/>
    <cellStyle name="Millares" xfId="1" builtinId="3"/>
    <cellStyle name="Millares [0]" xfId="10" builtinId="6"/>
    <cellStyle name="Millares 2" xfId="13" xr:uid="{00000000-0005-0000-0000-000005000000}"/>
    <cellStyle name="Millares 3" xfId="6" xr:uid="{00000000-0005-0000-0000-000006000000}"/>
    <cellStyle name="Millares 3 2" xfId="9" xr:uid="{00000000-0005-0000-0000-000007000000}"/>
    <cellStyle name="Normal" xfId="0" builtinId="0"/>
    <cellStyle name="Normal 2" xfId="7" xr:uid="{00000000-0005-0000-0000-000009000000}"/>
    <cellStyle name="Normal 2 2" xfId="14" xr:uid="{016C8F8A-CBB6-43C8-9B7E-DD4EC163DED1}"/>
    <cellStyle name="Normal 3" xfId="11" xr:uid="{00000000-0005-0000-0000-00000A000000}"/>
    <cellStyle name="Porcentaje" xfId="2" builtinId="5"/>
    <cellStyle name="Porcentaje 2" xfId="8" xr:uid="{00000000-0005-0000-0000-00000C000000}"/>
    <cellStyle name="Porcentaje 2 2" xfId="15" xr:uid="{E5C405E1-E4C9-4FBC-973D-F29C4B86B81E}"/>
    <cellStyle name="Porcentaje 3" xfId="12" xr:uid="{00000000-0005-0000-0000-00000D000000}"/>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8.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2.png"/><Relationship Id="rId1" Type="http://schemas.openxmlformats.org/officeDocument/2006/relationships/image" Target="../media/image14.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2.png"/><Relationship Id="rId1" Type="http://schemas.openxmlformats.org/officeDocument/2006/relationships/image" Target="../media/image16.png"/><Relationship Id="rId4" Type="http://schemas.openxmlformats.org/officeDocument/2006/relationships/image" Target="../media/image18.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2.png"/><Relationship Id="rId1" Type="http://schemas.openxmlformats.org/officeDocument/2006/relationships/image" Target="../media/image19.png"/><Relationship Id="rId4"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editAs="oneCell">
    <xdr:from>
      <xdr:col>3</xdr:col>
      <xdr:colOff>49874</xdr:colOff>
      <xdr:row>1</xdr:row>
      <xdr:rowOff>206064</xdr:rowOff>
    </xdr:from>
    <xdr:to>
      <xdr:col>3</xdr:col>
      <xdr:colOff>628690</xdr:colOff>
      <xdr:row>2</xdr:row>
      <xdr:rowOff>443982</xdr:rowOff>
    </xdr:to>
    <xdr:pic>
      <xdr:nvPicPr>
        <xdr:cNvPr id="2" name="Picture 2" descr="Resultado de imagen para CARO Y CUERV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74" y="565897"/>
          <a:ext cx="578816" cy="544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648697</xdr:colOff>
      <xdr:row>1</xdr:row>
      <xdr:rowOff>202836</xdr:rowOff>
    </xdr:from>
    <xdr:to>
      <xdr:col>3</xdr:col>
      <xdr:colOff>1834979</xdr:colOff>
      <xdr:row>2</xdr:row>
      <xdr:rowOff>489108</xdr:rowOff>
    </xdr:to>
    <xdr:pic>
      <xdr:nvPicPr>
        <xdr:cNvPr id="3" name="2 Imagen">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srcRect r="73864"/>
        <a:stretch/>
      </xdr:blipFill>
      <xdr:spPr>
        <a:xfrm>
          <a:off x="648697" y="562669"/>
          <a:ext cx="1186282" cy="593189"/>
        </a:xfrm>
        <a:prstGeom prst="rect">
          <a:avLst/>
        </a:prstGeom>
      </xdr:spPr>
    </xdr:pic>
    <xdr:clientData/>
  </xdr:twoCellAnchor>
  <xdr:twoCellAnchor editAs="oneCell">
    <xdr:from>
      <xdr:col>3</xdr:col>
      <xdr:colOff>1745253</xdr:colOff>
      <xdr:row>1</xdr:row>
      <xdr:rowOff>226607</xdr:rowOff>
    </xdr:from>
    <xdr:to>
      <xdr:col>3</xdr:col>
      <xdr:colOff>2284289</xdr:colOff>
      <xdr:row>2</xdr:row>
      <xdr:rowOff>455492</xdr:rowOff>
    </xdr:to>
    <xdr:pic>
      <xdr:nvPicPr>
        <xdr:cNvPr id="4" name="Picture 4" descr="Resultado de imagen para ICANH">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5253" y="586440"/>
          <a:ext cx="539036" cy="535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179916</xdr:colOff>
      <xdr:row>0</xdr:row>
      <xdr:rowOff>35673</xdr:rowOff>
    </xdr:from>
    <xdr:to>
      <xdr:col>3</xdr:col>
      <xdr:colOff>2316809</xdr:colOff>
      <xdr:row>1</xdr:row>
      <xdr:rowOff>155231</xdr:rowOff>
    </xdr:to>
    <xdr:pic>
      <xdr:nvPicPr>
        <xdr:cNvPr id="5" name="Google Shape;65;p14">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4" cstate="print">
          <a:alphaModFix/>
        </a:blip>
        <a:stretch>
          <a:fillRect/>
        </a:stretch>
      </xdr:blipFill>
      <xdr:spPr>
        <a:xfrm>
          <a:off x="179916" y="35673"/>
          <a:ext cx="2136893" cy="4793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51086</xdr:colOff>
      <xdr:row>2</xdr:row>
      <xdr:rowOff>92226</xdr:rowOff>
    </xdr:from>
    <xdr:to>
      <xdr:col>3</xdr:col>
      <xdr:colOff>474142</xdr:colOff>
      <xdr:row>3</xdr:row>
      <xdr:rowOff>190300</xdr:rowOff>
    </xdr:to>
    <xdr:pic>
      <xdr:nvPicPr>
        <xdr:cNvPr id="2" name="Picture 2" descr="Resultado de imagen para CARO Y CUERV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86" y="568476"/>
          <a:ext cx="423056" cy="397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486834</xdr:colOff>
      <xdr:row>1</xdr:row>
      <xdr:rowOff>258654</xdr:rowOff>
    </xdr:from>
    <xdr:to>
      <xdr:col>3</xdr:col>
      <xdr:colOff>1895366</xdr:colOff>
      <xdr:row>3</xdr:row>
      <xdr:rowOff>379256</xdr:rowOff>
    </xdr:to>
    <xdr:pic>
      <xdr:nvPicPr>
        <xdr:cNvPr id="3" name="2 Imagen">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a:srcRect r="73864"/>
        <a:stretch/>
      </xdr:blipFill>
      <xdr:spPr>
        <a:xfrm>
          <a:off x="486834" y="449154"/>
          <a:ext cx="1408532" cy="705709"/>
        </a:xfrm>
        <a:prstGeom prst="rect">
          <a:avLst/>
        </a:prstGeom>
      </xdr:spPr>
    </xdr:pic>
    <xdr:clientData/>
  </xdr:twoCellAnchor>
  <xdr:twoCellAnchor editAs="oneCell">
    <xdr:from>
      <xdr:col>3</xdr:col>
      <xdr:colOff>1746250</xdr:colOff>
      <xdr:row>2</xdr:row>
      <xdr:rowOff>92188</xdr:rowOff>
    </xdr:from>
    <xdr:to>
      <xdr:col>3</xdr:col>
      <xdr:colOff>2198528</xdr:colOff>
      <xdr:row>3</xdr:row>
      <xdr:rowOff>244500</xdr:rowOff>
    </xdr:to>
    <xdr:pic>
      <xdr:nvPicPr>
        <xdr:cNvPr id="4" name="Picture 4" descr="Resultado de imagen para ICANH">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6250" y="473188"/>
          <a:ext cx="452278" cy="451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108858</xdr:colOff>
      <xdr:row>0</xdr:row>
      <xdr:rowOff>2954</xdr:rowOff>
    </xdr:from>
    <xdr:to>
      <xdr:col>3</xdr:col>
      <xdr:colOff>2231900</xdr:colOff>
      <xdr:row>2</xdr:row>
      <xdr:rowOff>3995</xdr:rowOff>
    </xdr:to>
    <xdr:pic>
      <xdr:nvPicPr>
        <xdr:cNvPr id="5" name="Google Shape;65;p14">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4" cstate="print">
          <a:alphaModFix/>
        </a:blip>
        <a:stretch>
          <a:fillRect/>
        </a:stretch>
      </xdr:blipFill>
      <xdr:spPr>
        <a:xfrm>
          <a:off x="108858" y="2954"/>
          <a:ext cx="2123042" cy="47729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1746252</xdr:colOff>
      <xdr:row>3</xdr:row>
      <xdr:rowOff>67661</xdr:rowOff>
    </xdr:from>
    <xdr:to>
      <xdr:col>3</xdr:col>
      <xdr:colOff>2317751</xdr:colOff>
      <xdr:row>3</xdr:row>
      <xdr:rowOff>517168</xdr:rowOff>
    </xdr:to>
    <xdr:pic>
      <xdr:nvPicPr>
        <xdr:cNvPr id="2" name="Picture 2" descr="Resultado de imagen para CARO Y CUERVO">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2" y="628578"/>
          <a:ext cx="571499" cy="449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13758</xdr:rowOff>
    </xdr:from>
    <xdr:to>
      <xdr:col>3</xdr:col>
      <xdr:colOff>1169649</xdr:colOff>
      <xdr:row>3</xdr:row>
      <xdr:rowOff>550333</xdr:rowOff>
    </xdr:to>
    <xdr:pic>
      <xdr:nvPicPr>
        <xdr:cNvPr id="3" name="2 Imagen">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2"/>
        <a:srcRect r="73864"/>
        <a:stretch/>
      </xdr:blipFill>
      <xdr:spPr>
        <a:xfrm>
          <a:off x="0" y="575733"/>
          <a:ext cx="1174751" cy="536575"/>
        </a:xfrm>
        <a:prstGeom prst="rect">
          <a:avLst/>
        </a:prstGeom>
      </xdr:spPr>
    </xdr:pic>
    <xdr:clientData/>
  </xdr:twoCellAnchor>
  <xdr:twoCellAnchor editAs="oneCell">
    <xdr:from>
      <xdr:col>3</xdr:col>
      <xdr:colOff>1037170</xdr:colOff>
      <xdr:row>3</xdr:row>
      <xdr:rowOff>4065</xdr:rowOff>
    </xdr:from>
    <xdr:to>
      <xdr:col>3</xdr:col>
      <xdr:colOff>1645840</xdr:colOff>
      <xdr:row>3</xdr:row>
      <xdr:rowOff>514639</xdr:rowOff>
    </xdr:to>
    <xdr:pic>
      <xdr:nvPicPr>
        <xdr:cNvPr id="4" name="Picture 4" descr="Resultado de imagen para ICANH">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37170" y="564982"/>
          <a:ext cx="608670" cy="51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102706</xdr:rowOff>
    </xdr:from>
    <xdr:to>
      <xdr:col>3</xdr:col>
      <xdr:colOff>2020548</xdr:colOff>
      <xdr:row>2</xdr:row>
      <xdr:rowOff>105833</xdr:rowOff>
    </xdr:to>
    <xdr:pic>
      <xdr:nvPicPr>
        <xdr:cNvPr id="5" name="Google Shape;65;p14">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4" cstate="print">
          <a:alphaModFix/>
        </a:blip>
        <a:stretch>
          <a:fillRect/>
        </a:stretch>
      </xdr:blipFill>
      <xdr:spPr>
        <a:xfrm>
          <a:off x="0" y="102706"/>
          <a:ext cx="2025650" cy="38412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171282</xdr:colOff>
      <xdr:row>2</xdr:row>
      <xdr:rowOff>210609</xdr:rowOff>
    </xdr:from>
    <xdr:to>
      <xdr:col>3</xdr:col>
      <xdr:colOff>578531</xdr:colOff>
      <xdr:row>3</xdr:row>
      <xdr:rowOff>216602</xdr:rowOff>
    </xdr:to>
    <xdr:pic>
      <xdr:nvPicPr>
        <xdr:cNvPr id="2" name="Picture 2" descr="Resultado de imagen para CARO Y CUERVO">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282" y="591609"/>
          <a:ext cx="407249" cy="323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603250</xdr:colOff>
      <xdr:row>2</xdr:row>
      <xdr:rowOff>201083</xdr:rowOff>
    </xdr:from>
    <xdr:to>
      <xdr:col>3</xdr:col>
      <xdr:colOff>1540060</xdr:colOff>
      <xdr:row>3</xdr:row>
      <xdr:rowOff>260202</xdr:rowOff>
    </xdr:to>
    <xdr:pic>
      <xdr:nvPicPr>
        <xdr:cNvPr id="3" name="2 Imagen">
          <a:extLst>
            <a:ext uri="{FF2B5EF4-FFF2-40B4-BE49-F238E27FC236}">
              <a16:creationId xmlns:a16="http://schemas.microsoft.com/office/drawing/2014/main" id="{00000000-0008-0000-0300-000013000000}"/>
            </a:ext>
          </a:extLst>
        </xdr:cNvPr>
        <xdr:cNvPicPr>
          <a:picLocks noChangeAspect="1"/>
        </xdr:cNvPicPr>
      </xdr:nvPicPr>
      <xdr:blipFill rotWithShape="1">
        <a:blip xmlns:r="http://schemas.openxmlformats.org/officeDocument/2006/relationships" r:embed="rId2" cstate="print"/>
        <a:srcRect r="73864"/>
        <a:stretch/>
      </xdr:blipFill>
      <xdr:spPr>
        <a:xfrm>
          <a:off x="603250" y="582083"/>
          <a:ext cx="936810" cy="376619"/>
        </a:xfrm>
        <a:prstGeom prst="rect">
          <a:avLst/>
        </a:prstGeom>
      </xdr:spPr>
    </xdr:pic>
    <xdr:clientData/>
  </xdr:twoCellAnchor>
  <xdr:twoCellAnchor editAs="oneCell">
    <xdr:from>
      <xdr:col>3</xdr:col>
      <xdr:colOff>1544812</xdr:colOff>
      <xdr:row>2</xdr:row>
      <xdr:rowOff>161925</xdr:rowOff>
    </xdr:from>
    <xdr:to>
      <xdr:col>3</xdr:col>
      <xdr:colOff>2005668</xdr:colOff>
      <xdr:row>3</xdr:row>
      <xdr:rowOff>234182</xdr:rowOff>
    </xdr:to>
    <xdr:pic>
      <xdr:nvPicPr>
        <xdr:cNvPr id="4" name="Picture 4" descr="Resultado de imagen para ICANH">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44812" y="542925"/>
          <a:ext cx="460856" cy="389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28575</xdr:colOff>
      <xdr:row>0</xdr:row>
      <xdr:rowOff>81540</xdr:rowOff>
    </xdr:from>
    <xdr:to>
      <xdr:col>3</xdr:col>
      <xdr:colOff>2054225</xdr:colOff>
      <xdr:row>2</xdr:row>
      <xdr:rowOff>84667</xdr:rowOff>
    </xdr:to>
    <xdr:pic>
      <xdr:nvPicPr>
        <xdr:cNvPr id="5" name="Google Shape;65;p14">
          <a:extLst>
            <a:ext uri="{FF2B5EF4-FFF2-40B4-BE49-F238E27FC236}">
              <a16:creationId xmlns:a16="http://schemas.microsoft.com/office/drawing/2014/main" id="{00000000-0008-0000-0300-000015000000}"/>
            </a:ext>
          </a:extLst>
        </xdr:cNvPr>
        <xdr:cNvPicPr preferRelativeResize="0"/>
      </xdr:nvPicPr>
      <xdr:blipFill>
        <a:blip xmlns:r="http://schemas.openxmlformats.org/officeDocument/2006/relationships" r:embed="rId4" cstate="print">
          <a:alphaModFix/>
        </a:blip>
        <a:stretch>
          <a:fillRect/>
        </a:stretch>
      </xdr:blipFill>
      <xdr:spPr>
        <a:xfrm>
          <a:off x="28575" y="81540"/>
          <a:ext cx="2025650" cy="38412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76200</xdr:colOff>
      <xdr:row>2</xdr:row>
      <xdr:rowOff>10610</xdr:rowOff>
    </xdr:from>
    <xdr:to>
      <xdr:col>3</xdr:col>
      <xdr:colOff>530510</xdr:colOff>
      <xdr:row>3</xdr:row>
      <xdr:rowOff>176385</xdr:rowOff>
    </xdr:to>
    <xdr:pic>
      <xdr:nvPicPr>
        <xdr:cNvPr id="2" name="Picture 2" descr="Resultado de imagen para CARO Y CUER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10685"/>
          <a:ext cx="454310" cy="35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685799</xdr:colOff>
      <xdr:row>1</xdr:row>
      <xdr:rowOff>142875</xdr:rowOff>
    </xdr:from>
    <xdr:to>
      <xdr:col>3</xdr:col>
      <xdr:colOff>1733550</xdr:colOff>
      <xdr:row>3</xdr:row>
      <xdr:rowOff>245534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r="73864"/>
        <a:stretch/>
      </xdr:blipFill>
      <xdr:spPr>
        <a:xfrm>
          <a:off x="685799" y="561975"/>
          <a:ext cx="1047751" cy="485775"/>
        </a:xfrm>
        <a:prstGeom prst="rect">
          <a:avLst/>
        </a:prstGeom>
      </xdr:spPr>
    </xdr:pic>
    <xdr:clientData/>
  </xdr:twoCellAnchor>
  <xdr:twoCellAnchor editAs="oneCell">
    <xdr:from>
      <xdr:col>3</xdr:col>
      <xdr:colOff>1800224</xdr:colOff>
      <xdr:row>1</xdr:row>
      <xdr:rowOff>170693</xdr:rowOff>
    </xdr:from>
    <xdr:to>
      <xdr:col>3</xdr:col>
      <xdr:colOff>2227917</xdr:colOff>
      <xdr:row>3</xdr:row>
      <xdr:rowOff>146341</xdr:rowOff>
    </xdr:to>
    <xdr:pic>
      <xdr:nvPicPr>
        <xdr:cNvPr id="4" name="Picture 4" descr="Resultado de imagen para ICANH">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0224" y="589793"/>
          <a:ext cx="427693" cy="358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xdr:colOff>
      <xdr:row>0</xdr:row>
      <xdr:rowOff>91065</xdr:rowOff>
    </xdr:from>
    <xdr:to>
      <xdr:col>3</xdr:col>
      <xdr:colOff>2035175</xdr:colOff>
      <xdr:row>2</xdr:row>
      <xdr:rowOff>98425</xdr:rowOff>
    </xdr:to>
    <xdr:pic>
      <xdr:nvPicPr>
        <xdr:cNvPr id="5" name="Google Shape;65;p14">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4" cstate="print">
          <a:alphaModFix/>
        </a:blip>
        <a:stretch>
          <a:fillRect/>
        </a:stretch>
      </xdr:blipFill>
      <xdr:spPr>
        <a:xfrm>
          <a:off x="9525" y="91065"/>
          <a:ext cx="2025650" cy="38412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87683</xdr:colOff>
      <xdr:row>3</xdr:row>
      <xdr:rowOff>23813</xdr:rowOff>
    </xdr:from>
    <xdr:to>
      <xdr:col>3</xdr:col>
      <xdr:colOff>522172</xdr:colOff>
      <xdr:row>3</xdr:row>
      <xdr:rowOff>365556</xdr:rowOff>
    </xdr:to>
    <xdr:pic>
      <xdr:nvPicPr>
        <xdr:cNvPr id="2" name="Picture 2" descr="Resultado de imagen para CARO Y CUERV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83" y="700088"/>
          <a:ext cx="434489" cy="341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619125</xdr:colOff>
      <xdr:row>2</xdr:row>
      <xdr:rowOff>232204</xdr:rowOff>
    </xdr:from>
    <xdr:to>
      <xdr:col>3</xdr:col>
      <xdr:colOff>1562017</xdr:colOff>
      <xdr:row>3</xdr:row>
      <xdr:rowOff>403069</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2"/>
        <a:srcRect r="73864"/>
        <a:stretch/>
      </xdr:blipFill>
      <xdr:spPr>
        <a:xfrm>
          <a:off x="619125" y="641779"/>
          <a:ext cx="942892" cy="401582"/>
        </a:xfrm>
        <a:prstGeom prst="rect">
          <a:avLst/>
        </a:prstGeom>
      </xdr:spPr>
    </xdr:pic>
    <xdr:clientData/>
  </xdr:twoCellAnchor>
  <xdr:twoCellAnchor editAs="oneCell">
    <xdr:from>
      <xdr:col>3</xdr:col>
      <xdr:colOff>1571624</xdr:colOff>
      <xdr:row>2</xdr:row>
      <xdr:rowOff>225368</xdr:rowOff>
    </xdr:from>
    <xdr:to>
      <xdr:col>3</xdr:col>
      <xdr:colOff>2087421</xdr:colOff>
      <xdr:row>3</xdr:row>
      <xdr:rowOff>432083</xdr:rowOff>
    </xdr:to>
    <xdr:pic>
      <xdr:nvPicPr>
        <xdr:cNvPr id="4" name="Picture 4" descr="Resultado de imagen para ICANH">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71624" y="634943"/>
          <a:ext cx="515797" cy="437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0</xdr:row>
      <xdr:rowOff>106706</xdr:rowOff>
    </xdr:from>
    <xdr:to>
      <xdr:col>3</xdr:col>
      <xdr:colOff>2132804</xdr:colOff>
      <xdr:row>2</xdr:row>
      <xdr:rowOff>111156</xdr:rowOff>
    </xdr:to>
    <xdr:pic>
      <xdr:nvPicPr>
        <xdr:cNvPr id="5" name="Google Shape;65;p14">
          <a:extLst>
            <a:ext uri="{FF2B5EF4-FFF2-40B4-BE49-F238E27FC236}">
              <a16:creationId xmlns:a16="http://schemas.microsoft.com/office/drawing/2014/main" id="{00000000-0008-0000-0500-000005000000}"/>
            </a:ext>
          </a:extLst>
        </xdr:cNvPr>
        <xdr:cNvPicPr preferRelativeResize="0"/>
      </xdr:nvPicPr>
      <xdr:blipFill>
        <a:blip xmlns:r="http://schemas.openxmlformats.org/officeDocument/2006/relationships" r:embed="rId4" cstate="print">
          <a:alphaModFix/>
        </a:blip>
        <a:stretch>
          <a:fillRect/>
        </a:stretch>
      </xdr:blipFill>
      <xdr:spPr>
        <a:xfrm>
          <a:off x="95250" y="106706"/>
          <a:ext cx="2037554" cy="3854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111317</xdr:colOff>
      <xdr:row>2</xdr:row>
      <xdr:rowOff>47624</xdr:rowOff>
    </xdr:from>
    <xdr:to>
      <xdr:col>3</xdr:col>
      <xdr:colOff>841670</xdr:colOff>
      <xdr:row>3</xdr:row>
      <xdr:rowOff>269875</xdr:rowOff>
    </xdr:to>
    <xdr:pic>
      <xdr:nvPicPr>
        <xdr:cNvPr id="2" name="Picture 2" descr="Resultado de imagen para CARO Y CUERV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17" y="650874"/>
          <a:ext cx="730353" cy="523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856236</xdr:colOff>
      <xdr:row>1</xdr:row>
      <xdr:rowOff>399467</xdr:rowOff>
    </xdr:from>
    <xdr:to>
      <xdr:col>3</xdr:col>
      <xdr:colOff>1952626</xdr:colOff>
      <xdr:row>3</xdr:row>
      <xdr:rowOff>343805</xdr:rowOff>
    </xdr:to>
    <xdr:pic>
      <xdr:nvPicPr>
        <xdr:cNvPr id="3" name="2 Imagen">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r="73864"/>
        <a:stretch/>
      </xdr:blipFill>
      <xdr:spPr>
        <a:xfrm>
          <a:off x="856236" y="589967"/>
          <a:ext cx="1096390" cy="658713"/>
        </a:xfrm>
        <a:prstGeom prst="rect">
          <a:avLst/>
        </a:prstGeom>
      </xdr:spPr>
    </xdr:pic>
    <xdr:clientData/>
  </xdr:twoCellAnchor>
  <xdr:twoCellAnchor editAs="oneCell">
    <xdr:from>
      <xdr:col>3</xdr:col>
      <xdr:colOff>1772708</xdr:colOff>
      <xdr:row>2</xdr:row>
      <xdr:rowOff>101269</xdr:rowOff>
    </xdr:from>
    <xdr:to>
      <xdr:col>3</xdr:col>
      <xdr:colOff>2281892</xdr:colOff>
      <xdr:row>3</xdr:row>
      <xdr:rowOff>232058</xdr:rowOff>
    </xdr:to>
    <xdr:pic>
      <xdr:nvPicPr>
        <xdr:cNvPr id="4" name="Picture 4" descr="Resultado de imagen para ICANH">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72708" y="704519"/>
          <a:ext cx="509184" cy="432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158750</xdr:colOff>
      <xdr:row>0</xdr:row>
      <xdr:rowOff>80476</xdr:rowOff>
    </xdr:from>
    <xdr:to>
      <xdr:col>3</xdr:col>
      <xdr:colOff>2184400</xdr:colOff>
      <xdr:row>1</xdr:row>
      <xdr:rowOff>274103</xdr:rowOff>
    </xdr:to>
    <xdr:pic>
      <xdr:nvPicPr>
        <xdr:cNvPr id="5" name="Google Shape;65;p14">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4" cstate="print">
          <a:alphaModFix/>
        </a:blip>
        <a:stretch>
          <a:fillRect/>
        </a:stretch>
      </xdr:blipFill>
      <xdr:spPr>
        <a:xfrm>
          <a:off x="158750" y="80476"/>
          <a:ext cx="2025650" cy="38412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xiomara.ruiz/Desktop/DespachoMinistro/Oficina%20de%20Planeacion/049-%20PLANEACION%20ESTRATEGICA-PLAN%20DE%20DESARROLLO/PND%202018-2022/0.%20PND%20-%20PEI/2.%20PEI/Versiones/9.%20DESPAC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Estrategico Institucional "/>
      <sheetName val="Plan de Acción (1)"/>
      <sheetName val="Plan de Acción (2)"/>
      <sheetName val="Plan de Acción (3)"/>
      <sheetName val="Plan de Acción (4)"/>
      <sheetName val="Plan de Acción (5)"/>
      <sheetName val="Plan de Acción (6)"/>
      <sheetName val="Plan de Acción (7)"/>
      <sheetName val="Plan de Acción (8)"/>
      <sheetName val="Plan de Adquisiciones "/>
      <sheetName val="Indicad PGR Formación art. cult"/>
      <sheetName val="iNFRAETRCUTURA"/>
      <sheetName val="Hoja2"/>
    </sheetNames>
    <sheetDataSet>
      <sheetData sheetId="0">
        <row r="2">
          <cell r="B2" t="str">
            <v>1 - Formular e implementar las políticas públicas del sector cultural, con enfoque territorial, basadas en el reconocimiento y salvaguardia del Patrimonio y la diversidad cultural, orientadas a la garantía de derechos culturales y la consolidación de la de Economía Naranja.</v>
          </cell>
          <cell r="E2" t="str">
            <v>1. Planeación Institucional</v>
          </cell>
        </row>
        <row r="3">
          <cell r="B3" t="str">
            <v>2 - Liderar la articulación entre los diferentes niveles de gobierno, los agentes del sector cultura y el sector privado para propiciar el acceso a la cultura, la innovación y el emprendimiento cultural desde nuestros territorios.</v>
          </cell>
          <cell r="E3" t="str">
            <v>2. Gestión presupuestal y eficiencia del gasto público</v>
          </cell>
        </row>
        <row r="4">
          <cell r="B4" t="str">
            <v>3 - Ampliar la oferta institucional del sector que contribuya al cierre de brechas sociales, impulsando las manifestaciones artísticas y culturales, los talentos creativos, la innovación y el desarrollo de nuevos emprendimientos.</v>
          </cell>
          <cell r="E4" t="str">
            <v>3. Talento humano</v>
          </cell>
        </row>
        <row r="5">
          <cell r="B5" t="str">
            <v>4 - Establecer alianzas estratégicas para la consecución de recursos que apoyen el desarrollo de procesos culturales.</v>
          </cell>
          <cell r="E5" t="str">
            <v>4. Integridad</v>
          </cell>
        </row>
        <row r="6">
          <cell r="B6" t="str">
            <v>5 - Consolidación de espacios flexibles para la integración de los agentes del sector cultural con un entorno apropiado para el desarrollo integral de la cultura.</v>
          </cell>
          <cell r="E6" t="str">
            <v>5. Transparencia, acceso a la información pública y lucha contra la corrupción.</v>
          </cell>
        </row>
        <row r="7">
          <cell r="B7" t="str">
            <v>6 - Implementar acciones de protección, reconocimiento y salvaguarda del patrimonio cultural Colombiano para preservar e impulsar nuestra identidad nacional, desde los territorios.</v>
          </cell>
          <cell r="E7" t="str">
            <v>6. Fortalecimiento organizacional y simplificación de procesos</v>
          </cell>
        </row>
        <row r="8">
          <cell r="B8" t="str">
            <v>7 - Impulsar procesos creativos culturales que generen valor social agregado y fortalezca la identidad y memoria cultural.</v>
          </cell>
          <cell r="E8" t="str">
            <v>7. Servicio al ciudadano</v>
          </cell>
        </row>
        <row r="9">
          <cell r="B9" t="str">
            <v>8 - Fortalecer la capacidad de gestión y desempeño institucional mediante la mejora continua de la eficacia y eficiencia de  los procesos,  basada en la información, el control y la evaluación para la toma de decisiones.</v>
          </cell>
          <cell r="E9" t="str">
            <v>8. Participación ciudadana en la gestión pública</v>
          </cell>
        </row>
        <row r="10">
          <cell r="E10" t="str">
            <v>9. Racionalización de trámites</v>
          </cell>
        </row>
        <row r="11">
          <cell r="E11" t="str">
            <v>10. Gestión documental</v>
          </cell>
        </row>
        <row r="12">
          <cell r="E12" t="str">
            <v>11. Gobierno digital</v>
          </cell>
        </row>
        <row r="13">
          <cell r="E13" t="str">
            <v>12. Seguridad digital</v>
          </cell>
        </row>
        <row r="14">
          <cell r="E14" t="str">
            <v>13. Defensa jurídica</v>
          </cell>
        </row>
        <row r="15">
          <cell r="E15" t="str">
            <v>14. Gestión del conocimiento y la innovación</v>
          </cell>
        </row>
        <row r="16">
          <cell r="E16" t="str">
            <v>15. Control interno</v>
          </cell>
        </row>
        <row r="17">
          <cell r="E17" t="str">
            <v>16. Seguimiento y evaluación</v>
          </cell>
        </row>
        <row r="18">
          <cell r="E18" t="str">
            <v>17. Mejora normativa</v>
          </cell>
        </row>
        <row r="21">
          <cell r="E21" t="str">
            <v>INVERSIÓN</v>
          </cell>
        </row>
        <row r="22">
          <cell r="E22" t="str">
            <v>FUNCIONAMIENTO</v>
          </cell>
        </row>
        <row r="23">
          <cell r="E23" t="str">
            <v>REGALÍAS</v>
          </cell>
        </row>
        <row r="24">
          <cell r="E24" t="str">
            <v>OTRAS FUENTES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WZW23"/>
  <sheetViews>
    <sheetView showGridLines="0" tabSelected="1" topLeftCell="D1" zoomScale="70" zoomScaleNormal="70" zoomScaleSheetLayoutView="75" zoomScalePageLayoutView="75" workbookViewId="0">
      <selection sqref="A1:D3"/>
    </sheetView>
  </sheetViews>
  <sheetFormatPr baseColWidth="10" defaultRowHeight="14.25" outlineLevelCol="1" x14ac:dyDescent="0.25"/>
  <cols>
    <col min="1" max="1" width="12.28515625" style="56" hidden="1" customWidth="1" outlineLevel="1"/>
    <col min="2" max="2" width="17.140625" style="56" hidden="1" customWidth="1" outlineLevel="1"/>
    <col min="3" max="3" width="20.42578125" style="56" hidden="1" customWidth="1" outlineLevel="1"/>
    <col min="4" max="4" width="35.7109375" style="57" customWidth="1" collapsed="1"/>
    <col min="5" max="6" width="35.7109375" style="57" customWidth="1"/>
    <col min="7" max="7" width="16.140625" style="57" customWidth="1"/>
    <col min="8" max="8" width="19.7109375" style="57" customWidth="1"/>
    <col min="9" max="9" width="18.7109375" style="57" customWidth="1" outlineLevel="1"/>
    <col min="10" max="10" width="40.7109375" style="57" customWidth="1" outlineLevel="1"/>
    <col min="11" max="11" width="18.7109375" style="57" customWidth="1" outlineLevel="1"/>
    <col min="12" max="12" width="40.7109375" style="57" customWidth="1" outlineLevel="1"/>
    <col min="13" max="13" width="18.7109375" style="56" customWidth="1" outlineLevel="1"/>
    <col min="14" max="14" width="40.7109375" style="57" customWidth="1" outlineLevel="1"/>
    <col min="15" max="15" width="18.7109375" style="57" hidden="1" customWidth="1" outlineLevel="1"/>
    <col min="16" max="16" width="40.7109375" style="57" hidden="1" customWidth="1" outlineLevel="1"/>
    <col min="17" max="17" width="14.140625" style="56" hidden="1" customWidth="1"/>
    <col min="18" max="18" width="52.7109375" style="57" hidden="1" customWidth="1"/>
    <col min="19" max="19" width="17.140625" style="57" hidden="1" customWidth="1"/>
    <col min="20" max="20" width="13.85546875" style="57" customWidth="1"/>
    <col min="21" max="21" width="12.85546875" style="57" customWidth="1"/>
    <col min="22" max="22" width="15.140625" style="57" customWidth="1"/>
    <col min="23" max="23" width="39" style="59" customWidth="1"/>
    <col min="24" max="16245" width="11.42578125" style="56"/>
    <col min="16246" max="16246" width="8.7109375" style="56" customWidth="1"/>
    <col min="16247" max="16384" width="19.7109375" style="56" customWidth="1"/>
  </cols>
  <sheetData>
    <row r="1" spans="1:24 16247:16247" s="2" customFormat="1" ht="28.5" customHeight="1" x14ac:dyDescent="0.25">
      <c r="A1" s="407"/>
      <c r="B1" s="407"/>
      <c r="C1" s="407"/>
      <c r="D1" s="407"/>
      <c r="E1" s="408" t="s">
        <v>0</v>
      </c>
      <c r="F1" s="409"/>
      <c r="G1" s="409"/>
      <c r="H1" s="409"/>
      <c r="I1" s="409"/>
      <c r="J1" s="409"/>
      <c r="K1" s="409"/>
      <c r="L1" s="409"/>
      <c r="M1" s="409"/>
      <c r="N1" s="409"/>
      <c r="O1" s="409"/>
      <c r="P1" s="409"/>
      <c r="Q1" s="409"/>
      <c r="R1" s="409"/>
      <c r="S1" s="409"/>
      <c r="T1" s="409"/>
      <c r="U1" s="409"/>
      <c r="V1" s="410"/>
      <c r="W1" s="1" t="s">
        <v>1</v>
      </c>
      <c r="WZW1" s="2" t="s">
        <v>2</v>
      </c>
    </row>
    <row r="2" spans="1:24 16247:16247" s="3" customFormat="1" ht="24" customHeight="1" x14ac:dyDescent="0.25">
      <c r="A2" s="407"/>
      <c r="B2" s="407"/>
      <c r="C2" s="407"/>
      <c r="D2" s="407"/>
      <c r="E2" s="411"/>
      <c r="F2" s="412"/>
      <c r="G2" s="412"/>
      <c r="H2" s="412"/>
      <c r="I2" s="412"/>
      <c r="J2" s="412"/>
      <c r="K2" s="412"/>
      <c r="L2" s="412"/>
      <c r="M2" s="412"/>
      <c r="N2" s="412"/>
      <c r="O2" s="412"/>
      <c r="P2" s="412"/>
      <c r="Q2" s="412"/>
      <c r="R2" s="412"/>
      <c r="S2" s="412"/>
      <c r="T2" s="412"/>
      <c r="U2" s="412"/>
      <c r="V2" s="413"/>
      <c r="W2" s="417" t="s">
        <v>3</v>
      </c>
      <c r="X2" s="2"/>
    </row>
    <row r="3" spans="1:24 16247:16247" s="2" customFormat="1" ht="39" customHeight="1" x14ac:dyDescent="0.25">
      <c r="A3" s="407"/>
      <c r="B3" s="407"/>
      <c r="C3" s="407"/>
      <c r="D3" s="407"/>
      <c r="E3" s="414"/>
      <c r="F3" s="415"/>
      <c r="G3" s="415"/>
      <c r="H3" s="415"/>
      <c r="I3" s="415"/>
      <c r="J3" s="415"/>
      <c r="K3" s="415"/>
      <c r="L3" s="415"/>
      <c r="M3" s="415"/>
      <c r="N3" s="415"/>
      <c r="O3" s="415"/>
      <c r="P3" s="415"/>
      <c r="Q3" s="415"/>
      <c r="R3" s="415"/>
      <c r="S3" s="415"/>
      <c r="T3" s="415"/>
      <c r="U3" s="415"/>
      <c r="V3" s="416"/>
      <c r="W3" s="418"/>
      <c r="WZW3" s="2" t="s">
        <v>4</v>
      </c>
    </row>
    <row r="4" spans="1:24 16247:16247" s="2" customFormat="1" ht="38.25" customHeight="1" x14ac:dyDescent="0.25">
      <c r="A4" s="419" t="s">
        <v>5</v>
      </c>
      <c r="B4" s="419"/>
      <c r="C4" s="419"/>
      <c r="D4" s="419"/>
      <c r="E4" s="419"/>
      <c r="F4" s="419"/>
      <c r="G4" s="419"/>
      <c r="H4" s="419"/>
      <c r="I4" s="419"/>
      <c r="J4" s="419"/>
      <c r="K4" s="419"/>
      <c r="L4" s="419"/>
      <c r="M4" s="419"/>
      <c r="N4" s="419"/>
      <c r="O4" s="419"/>
      <c r="P4" s="419"/>
      <c r="Q4" s="419"/>
      <c r="R4" s="419"/>
      <c r="S4" s="419"/>
      <c r="T4" s="419"/>
      <c r="U4" s="419"/>
      <c r="V4" s="4" t="s">
        <v>6</v>
      </c>
      <c r="W4" s="4">
        <v>1</v>
      </c>
    </row>
    <row r="5" spans="1:24 16247:16247" s="51" customFormat="1" ht="32.25" customHeight="1" x14ac:dyDescent="0.25">
      <c r="A5" s="420" t="s">
        <v>228</v>
      </c>
      <c r="B5" s="421"/>
      <c r="C5" s="421"/>
      <c r="D5" s="421"/>
      <c r="E5" s="421"/>
      <c r="F5" s="421"/>
      <c r="G5" s="421"/>
      <c r="H5" s="421"/>
      <c r="I5" s="421"/>
      <c r="J5" s="421"/>
      <c r="K5" s="421"/>
      <c r="L5" s="421"/>
      <c r="M5" s="421"/>
      <c r="N5" s="421"/>
      <c r="O5" s="421"/>
      <c r="P5" s="421"/>
      <c r="Q5" s="421"/>
      <c r="R5" s="421"/>
      <c r="S5" s="421"/>
      <c r="T5" s="421"/>
      <c r="U5" s="421"/>
      <c r="V5" s="421"/>
      <c r="W5" s="422"/>
    </row>
    <row r="6" spans="1:24 16247:16247" s="5" customFormat="1" ht="9.75" customHeight="1" x14ac:dyDescent="0.25">
      <c r="D6" s="6"/>
      <c r="E6" s="7"/>
      <c r="F6" s="7"/>
      <c r="G6" s="7"/>
      <c r="H6" s="7"/>
      <c r="I6" s="7"/>
      <c r="J6" s="7"/>
      <c r="K6" s="7"/>
      <c r="L6" s="7"/>
      <c r="M6" s="7"/>
      <c r="N6" s="7"/>
      <c r="O6" s="7"/>
      <c r="P6" s="7"/>
      <c r="Q6" s="7"/>
      <c r="R6" s="7"/>
      <c r="S6" s="7"/>
      <c r="T6" s="7"/>
      <c r="U6" s="7"/>
      <c r="V6" s="7"/>
      <c r="W6" s="7"/>
    </row>
    <row r="7" spans="1:24 16247:16247" s="399" customFormat="1" ht="18" customHeight="1" x14ac:dyDescent="0.25">
      <c r="A7" s="404" t="s">
        <v>7</v>
      </c>
      <c r="B7" s="404" t="s">
        <v>8</v>
      </c>
      <c r="C7" s="404" t="s">
        <v>9</v>
      </c>
      <c r="D7" s="404" t="s">
        <v>10</v>
      </c>
      <c r="E7" s="404" t="s">
        <v>11</v>
      </c>
      <c r="F7" s="404" t="s">
        <v>12</v>
      </c>
      <c r="G7" s="404" t="s">
        <v>13</v>
      </c>
      <c r="H7" s="404" t="s">
        <v>288</v>
      </c>
      <c r="I7" s="402" t="s">
        <v>291</v>
      </c>
      <c r="J7" s="403"/>
      <c r="K7" s="402" t="s">
        <v>292</v>
      </c>
      <c r="L7" s="403"/>
      <c r="M7" s="402" t="s">
        <v>293</v>
      </c>
      <c r="N7" s="403"/>
      <c r="O7" s="402" t="s">
        <v>294</v>
      </c>
      <c r="P7" s="403"/>
      <c r="Q7" s="405" t="s">
        <v>299</v>
      </c>
      <c r="R7" s="405" t="s">
        <v>227</v>
      </c>
      <c r="S7" s="404"/>
      <c r="T7" s="404" t="s">
        <v>289</v>
      </c>
      <c r="U7" s="404" t="s">
        <v>290</v>
      </c>
      <c r="V7" s="404" t="s">
        <v>14</v>
      </c>
      <c r="W7" s="400" t="s">
        <v>15</v>
      </c>
    </row>
    <row r="8" spans="1:24 16247:16247" s="399" customFormat="1" ht="18" customHeight="1" x14ac:dyDescent="0.25">
      <c r="A8" s="404"/>
      <c r="B8" s="404"/>
      <c r="C8" s="404"/>
      <c r="D8" s="404"/>
      <c r="E8" s="404"/>
      <c r="F8" s="404"/>
      <c r="G8" s="404"/>
      <c r="H8" s="404"/>
      <c r="I8" s="398" t="s">
        <v>220</v>
      </c>
      <c r="J8" s="398" t="s">
        <v>221</v>
      </c>
      <c r="K8" s="398" t="s">
        <v>220</v>
      </c>
      <c r="L8" s="398" t="s">
        <v>221</v>
      </c>
      <c r="M8" s="398" t="s">
        <v>220</v>
      </c>
      <c r="N8" s="398" t="s">
        <v>221</v>
      </c>
      <c r="O8" s="398" t="s">
        <v>220</v>
      </c>
      <c r="P8" s="398" t="s">
        <v>221</v>
      </c>
      <c r="Q8" s="406"/>
      <c r="R8" s="406"/>
      <c r="S8" s="404"/>
      <c r="T8" s="404"/>
      <c r="U8" s="404"/>
      <c r="V8" s="404"/>
      <c r="W8" s="401"/>
    </row>
    <row r="9" spans="1:24 16247:16247" s="10" customFormat="1" ht="225" customHeight="1" x14ac:dyDescent="0.25">
      <c r="A9" s="8" t="s">
        <v>16</v>
      </c>
      <c r="B9" s="8" t="s">
        <v>16</v>
      </c>
      <c r="C9" s="8" t="s">
        <v>17</v>
      </c>
      <c r="D9" s="12" t="s">
        <v>18</v>
      </c>
      <c r="E9" s="48" t="s">
        <v>19</v>
      </c>
      <c r="F9" s="277" t="s">
        <v>20</v>
      </c>
      <c r="G9" s="277" t="s">
        <v>21</v>
      </c>
      <c r="H9" s="277">
        <v>4</v>
      </c>
      <c r="I9" s="35">
        <v>1</v>
      </c>
      <c r="J9" s="288" t="s">
        <v>354</v>
      </c>
      <c r="K9" s="36">
        <v>2</v>
      </c>
      <c r="L9" s="61" t="s">
        <v>652</v>
      </c>
      <c r="M9" s="36">
        <v>13</v>
      </c>
      <c r="N9" s="61" t="s">
        <v>671</v>
      </c>
      <c r="O9" s="53"/>
      <c r="P9" s="61"/>
      <c r="Q9" s="22">
        <f>+O9</f>
        <v>0</v>
      </c>
      <c r="R9" s="99">
        <f>+P9</f>
        <v>0</v>
      </c>
      <c r="S9" s="48"/>
      <c r="T9" s="48">
        <v>4</v>
      </c>
      <c r="U9" s="48">
        <v>4</v>
      </c>
      <c r="V9" s="48">
        <v>16</v>
      </c>
      <c r="W9" s="127"/>
    </row>
    <row r="10" spans="1:24 16247:16247" s="10" customFormat="1" ht="327.75" x14ac:dyDescent="0.25">
      <c r="A10" s="11" t="s">
        <v>16</v>
      </c>
      <c r="B10" s="11" t="s">
        <v>16</v>
      </c>
      <c r="C10" s="11" t="s">
        <v>22</v>
      </c>
      <c r="D10" s="12" t="s">
        <v>23</v>
      </c>
      <c r="E10" s="48" t="s">
        <v>24</v>
      </c>
      <c r="F10" s="277" t="s">
        <v>25</v>
      </c>
      <c r="G10" s="277" t="s">
        <v>26</v>
      </c>
      <c r="H10" s="98">
        <v>0.1</v>
      </c>
      <c r="I10" s="98">
        <v>0.05</v>
      </c>
      <c r="J10" s="288" t="s">
        <v>355</v>
      </c>
      <c r="K10" s="37">
        <v>0.06</v>
      </c>
      <c r="L10" s="61" t="s">
        <v>632</v>
      </c>
      <c r="M10" s="37">
        <v>0.08</v>
      </c>
      <c r="N10" s="61" t="s">
        <v>672</v>
      </c>
      <c r="O10" s="54"/>
      <c r="P10" s="61"/>
      <c r="Q10" s="54">
        <f t="shared" ref="Q10:Q17" si="0">+O10</f>
        <v>0</v>
      </c>
      <c r="R10" s="99">
        <f t="shared" ref="R10:R15" si="1">+P10</f>
        <v>0</v>
      </c>
      <c r="S10" s="54"/>
      <c r="T10" s="54">
        <v>0.4</v>
      </c>
      <c r="U10" s="54">
        <v>1</v>
      </c>
      <c r="V10" s="54">
        <v>1</v>
      </c>
      <c r="W10" s="127" t="s">
        <v>309</v>
      </c>
    </row>
    <row r="11" spans="1:24 16247:16247" s="10" customFormat="1" ht="132.75" customHeight="1" x14ac:dyDescent="0.25">
      <c r="A11" s="8"/>
      <c r="B11" s="8"/>
      <c r="C11" s="8"/>
      <c r="D11" s="424" t="s">
        <v>27</v>
      </c>
      <c r="E11" s="424" t="s">
        <v>28</v>
      </c>
      <c r="F11" s="278" t="s">
        <v>29</v>
      </c>
      <c r="G11" s="277" t="s">
        <v>30</v>
      </c>
      <c r="H11" s="98">
        <v>1</v>
      </c>
      <c r="I11" s="42">
        <v>0.15</v>
      </c>
      <c r="J11" s="289" t="s">
        <v>328</v>
      </c>
      <c r="K11" s="42">
        <v>0.15</v>
      </c>
      <c r="L11" s="284" t="s">
        <v>588</v>
      </c>
      <c r="M11" s="42">
        <v>0.15</v>
      </c>
      <c r="N11" s="284" t="s">
        <v>685</v>
      </c>
      <c r="O11" s="37"/>
      <c r="P11" s="62"/>
      <c r="Q11" s="54">
        <f t="shared" si="0"/>
        <v>0</v>
      </c>
      <c r="R11" s="100">
        <f t="shared" si="1"/>
        <v>0</v>
      </c>
      <c r="S11" s="54"/>
      <c r="T11" s="54">
        <v>1</v>
      </c>
      <c r="U11" s="54">
        <v>1</v>
      </c>
      <c r="V11" s="54">
        <v>1</v>
      </c>
      <c r="W11" s="128" t="s">
        <v>295</v>
      </c>
    </row>
    <row r="12" spans="1:24 16247:16247" s="10" customFormat="1" ht="66.75" customHeight="1" x14ac:dyDescent="0.25">
      <c r="A12" s="8"/>
      <c r="B12" s="8"/>
      <c r="C12" s="8"/>
      <c r="D12" s="424"/>
      <c r="E12" s="424"/>
      <c r="F12" s="278" t="s">
        <v>31</v>
      </c>
      <c r="G12" s="277" t="s">
        <v>32</v>
      </c>
      <c r="H12" s="13">
        <v>1</v>
      </c>
      <c r="I12" s="42">
        <v>5.9999999999999995E-4</v>
      </c>
      <c r="J12" s="289" t="s">
        <v>329</v>
      </c>
      <c r="K12" s="42">
        <v>0.35</v>
      </c>
      <c r="L12" s="284" t="s">
        <v>589</v>
      </c>
      <c r="M12" s="42">
        <v>0.35</v>
      </c>
      <c r="N12" s="284" t="s">
        <v>714</v>
      </c>
      <c r="O12" s="90"/>
      <c r="P12" s="28"/>
      <c r="Q12" s="13">
        <f t="shared" si="0"/>
        <v>0</v>
      </c>
      <c r="R12" s="101">
        <f t="shared" si="1"/>
        <v>0</v>
      </c>
      <c r="S12" s="13"/>
      <c r="T12" s="13">
        <v>1</v>
      </c>
      <c r="U12" s="13">
        <v>1</v>
      </c>
      <c r="V12" s="14">
        <v>5</v>
      </c>
      <c r="W12" s="129" t="s">
        <v>296</v>
      </c>
    </row>
    <row r="13" spans="1:24 16247:16247" s="10" customFormat="1" ht="60" customHeight="1" x14ac:dyDescent="0.25">
      <c r="A13" s="8"/>
      <c r="B13" s="8"/>
      <c r="C13" s="8"/>
      <c r="D13" s="424"/>
      <c r="E13" s="424"/>
      <c r="F13" s="278" t="s">
        <v>33</v>
      </c>
      <c r="G13" s="277" t="s">
        <v>32</v>
      </c>
      <c r="H13" s="15">
        <v>1</v>
      </c>
      <c r="I13" s="98">
        <v>0.05</v>
      </c>
      <c r="J13" s="290" t="s">
        <v>330</v>
      </c>
      <c r="K13" s="42">
        <v>0.35</v>
      </c>
      <c r="L13" s="284" t="s">
        <v>590</v>
      </c>
      <c r="M13" s="42">
        <v>0.35</v>
      </c>
      <c r="N13" s="284" t="s">
        <v>715</v>
      </c>
      <c r="O13" s="90"/>
      <c r="P13" s="28"/>
      <c r="Q13" s="15">
        <f t="shared" si="0"/>
        <v>0</v>
      </c>
      <c r="R13" s="101">
        <f t="shared" si="1"/>
        <v>0</v>
      </c>
      <c r="S13" s="15"/>
      <c r="T13" s="15">
        <v>1</v>
      </c>
      <c r="U13" s="15">
        <v>1</v>
      </c>
      <c r="V13" s="15">
        <v>4</v>
      </c>
      <c r="W13" s="128"/>
    </row>
    <row r="14" spans="1:24 16247:16247" s="10" customFormat="1" ht="199.5" x14ac:dyDescent="0.25">
      <c r="A14" s="8"/>
      <c r="B14" s="8"/>
      <c r="C14" s="8"/>
      <c r="D14" s="424"/>
      <c r="E14" s="424"/>
      <c r="F14" s="278" t="s">
        <v>34</v>
      </c>
      <c r="G14" s="277" t="s">
        <v>32</v>
      </c>
      <c r="H14" s="14">
        <v>1</v>
      </c>
      <c r="I14" s="98">
        <v>0.05</v>
      </c>
      <c r="J14" s="290" t="s">
        <v>331</v>
      </c>
      <c r="K14" s="291">
        <v>0.35</v>
      </c>
      <c r="L14" s="284" t="s">
        <v>591</v>
      </c>
      <c r="M14" s="291">
        <v>2</v>
      </c>
      <c r="N14" s="284" t="s">
        <v>716</v>
      </c>
      <c r="O14" s="90"/>
      <c r="P14" s="28"/>
      <c r="Q14" s="13">
        <f t="shared" si="0"/>
        <v>0</v>
      </c>
      <c r="R14" s="101">
        <f t="shared" si="1"/>
        <v>0</v>
      </c>
      <c r="S14" s="14"/>
      <c r="T14" s="13">
        <v>1</v>
      </c>
      <c r="U14" s="13">
        <v>1</v>
      </c>
      <c r="V14" s="14">
        <v>4</v>
      </c>
      <c r="W14" s="128"/>
    </row>
    <row r="15" spans="1:24 16247:16247" s="10" customFormat="1" ht="82.5" customHeight="1" x14ac:dyDescent="0.25">
      <c r="A15" s="8"/>
      <c r="B15" s="8"/>
      <c r="C15" s="8"/>
      <c r="D15" s="424"/>
      <c r="E15" s="424"/>
      <c r="F15" s="278" t="s">
        <v>36</v>
      </c>
      <c r="G15" s="277" t="s">
        <v>30</v>
      </c>
      <c r="H15" s="98">
        <v>0</v>
      </c>
      <c r="I15" s="98">
        <v>0</v>
      </c>
      <c r="J15" s="98" t="s">
        <v>634</v>
      </c>
      <c r="K15" s="98">
        <v>0</v>
      </c>
      <c r="L15" s="98" t="s">
        <v>635</v>
      </c>
      <c r="M15" s="98">
        <v>0</v>
      </c>
      <c r="N15" s="295" t="s">
        <v>332</v>
      </c>
      <c r="O15" s="28"/>
      <c r="P15" s="28"/>
      <c r="Q15" s="54">
        <f t="shared" si="0"/>
        <v>0</v>
      </c>
      <c r="R15" s="101">
        <f t="shared" si="1"/>
        <v>0</v>
      </c>
      <c r="S15" s="54"/>
      <c r="T15" s="54"/>
      <c r="U15" s="13">
        <v>1</v>
      </c>
      <c r="V15" s="13">
        <v>1</v>
      </c>
      <c r="W15" s="128" t="s">
        <v>297</v>
      </c>
    </row>
    <row r="16" spans="1:24 16247:16247" s="10" customFormat="1" ht="99.75" x14ac:dyDescent="0.25">
      <c r="A16" s="243"/>
      <c r="B16" s="243"/>
      <c r="C16" s="391">
        <v>221</v>
      </c>
      <c r="D16" s="425" t="s">
        <v>37</v>
      </c>
      <c r="E16" s="87" t="s">
        <v>38</v>
      </c>
      <c r="F16" s="278" t="s">
        <v>39</v>
      </c>
      <c r="G16" s="277" t="s">
        <v>32</v>
      </c>
      <c r="H16" s="277" t="s">
        <v>241</v>
      </c>
      <c r="I16" s="277" t="s">
        <v>123</v>
      </c>
      <c r="J16" s="102" t="s">
        <v>516</v>
      </c>
      <c r="K16" s="277" t="s">
        <v>123</v>
      </c>
      <c r="L16" s="102" t="s">
        <v>384</v>
      </c>
      <c r="M16" s="386" t="s">
        <v>123</v>
      </c>
      <c r="N16" s="387" t="s">
        <v>718</v>
      </c>
      <c r="O16" s="52"/>
      <c r="P16" s="52"/>
      <c r="Q16" s="87" t="e">
        <f>+#REF!</f>
        <v>#REF!</v>
      </c>
      <c r="R16" s="102"/>
      <c r="S16" s="87"/>
      <c r="T16" s="87" t="e">
        <f>+#REF!</f>
        <v>#REF!</v>
      </c>
      <c r="U16" s="87" t="e">
        <f>+#REF!</f>
        <v>#REF!</v>
      </c>
      <c r="V16" s="87" t="e">
        <f>+#REF!</f>
        <v>#REF!</v>
      </c>
      <c r="W16" s="128"/>
    </row>
    <row r="17" spans="1:23" s="10" customFormat="1" ht="409.5" x14ac:dyDescent="0.25">
      <c r="A17" s="8"/>
      <c r="B17" s="8"/>
      <c r="C17" s="8"/>
      <c r="D17" s="425"/>
      <c r="E17" s="48" t="s">
        <v>19</v>
      </c>
      <c r="F17" s="278" t="s">
        <v>40</v>
      </c>
      <c r="G17" s="277" t="s">
        <v>30</v>
      </c>
      <c r="H17" s="98">
        <v>0.3</v>
      </c>
      <c r="I17" s="42">
        <v>0.1</v>
      </c>
      <c r="J17" s="66" t="s">
        <v>360</v>
      </c>
      <c r="K17" s="37">
        <v>0.2</v>
      </c>
      <c r="L17" s="61" t="s">
        <v>633</v>
      </c>
      <c r="M17" s="37">
        <v>0.25</v>
      </c>
      <c r="N17" s="61" t="s">
        <v>673</v>
      </c>
      <c r="O17" s="37"/>
      <c r="P17" s="62"/>
      <c r="Q17" s="54">
        <f t="shared" si="0"/>
        <v>0</v>
      </c>
      <c r="R17" s="100">
        <f>+P17</f>
        <v>0</v>
      </c>
      <c r="S17" s="54"/>
      <c r="T17" s="54">
        <v>0.4</v>
      </c>
      <c r="U17" s="54"/>
      <c r="V17" s="54">
        <v>1</v>
      </c>
      <c r="W17" s="128" t="s">
        <v>298</v>
      </c>
    </row>
    <row r="18" spans="1:23" s="247" customFormat="1" ht="315" x14ac:dyDescent="0.25">
      <c r="A18" s="243"/>
      <c r="B18" s="243"/>
      <c r="C18" s="391">
        <v>223</v>
      </c>
      <c r="D18" s="423" t="s">
        <v>41</v>
      </c>
      <c r="E18" s="423" t="s">
        <v>38</v>
      </c>
      <c r="F18" s="149" t="s">
        <v>42</v>
      </c>
      <c r="G18" s="276" t="s">
        <v>32</v>
      </c>
      <c r="H18" s="244" t="s">
        <v>241</v>
      </c>
      <c r="I18" s="292" t="s">
        <v>123</v>
      </c>
      <c r="J18" s="103" t="s">
        <v>519</v>
      </c>
      <c r="K18" s="276" t="s">
        <v>123</v>
      </c>
      <c r="L18" s="293" t="s">
        <v>392</v>
      </c>
      <c r="M18" s="385" t="s">
        <v>123</v>
      </c>
      <c r="N18" s="387" t="s">
        <v>722</v>
      </c>
      <c r="O18" s="244"/>
      <c r="P18" s="244"/>
      <c r="Q18" s="244" t="e">
        <f>+#REF!</f>
        <v>#REF!</v>
      </c>
      <c r="R18" s="245"/>
      <c r="S18" s="244"/>
      <c r="T18" s="244" t="e">
        <f>+#REF!</f>
        <v>#REF!</v>
      </c>
      <c r="U18" s="244" t="e">
        <f>+#REF!</f>
        <v>#REF!</v>
      </c>
      <c r="V18" s="244" t="e">
        <f>+#REF!</f>
        <v>#REF!</v>
      </c>
      <c r="W18" s="246"/>
    </row>
    <row r="19" spans="1:23" s="247" customFormat="1" ht="120" x14ac:dyDescent="0.25">
      <c r="A19" s="243"/>
      <c r="B19" s="243"/>
      <c r="C19" s="391">
        <v>224</v>
      </c>
      <c r="D19" s="423"/>
      <c r="E19" s="423"/>
      <c r="F19" s="150" t="s">
        <v>43</v>
      </c>
      <c r="G19" s="276" t="s">
        <v>32</v>
      </c>
      <c r="H19" s="244">
        <v>1</v>
      </c>
      <c r="I19" s="244">
        <v>0</v>
      </c>
      <c r="J19" s="103" t="s">
        <v>520</v>
      </c>
      <c r="K19" s="244">
        <v>0</v>
      </c>
      <c r="L19" s="293" t="s">
        <v>394</v>
      </c>
      <c r="M19" s="244">
        <v>0</v>
      </c>
      <c r="N19" s="387" t="s">
        <v>723</v>
      </c>
      <c r="O19" s="244"/>
      <c r="P19" s="244"/>
      <c r="Q19" s="244" t="e">
        <f>+#REF!</f>
        <v>#REF!</v>
      </c>
      <c r="R19" s="245"/>
      <c r="S19" s="244"/>
      <c r="T19" s="244" t="e">
        <f>+#REF!</f>
        <v>#REF!</v>
      </c>
      <c r="U19" s="244" t="e">
        <f>+#REF!</f>
        <v>#REF!</v>
      </c>
      <c r="V19" s="244" t="e">
        <f>+#REF!</f>
        <v>#REF!</v>
      </c>
      <c r="W19" s="248"/>
    </row>
    <row r="20" spans="1:23" s="247" customFormat="1" ht="409.5" x14ac:dyDescent="0.25">
      <c r="C20" s="391">
        <v>226</v>
      </c>
      <c r="D20" s="423"/>
      <c r="E20" s="423"/>
      <c r="F20" s="149" t="s">
        <v>45</v>
      </c>
      <c r="G20" s="276" t="s">
        <v>30</v>
      </c>
      <c r="H20" s="249">
        <v>0.25</v>
      </c>
      <c r="I20" s="249">
        <v>0.05</v>
      </c>
      <c r="J20" s="104" t="s">
        <v>521</v>
      </c>
      <c r="K20" s="249">
        <v>0.05</v>
      </c>
      <c r="L20" s="294" t="s">
        <v>396</v>
      </c>
      <c r="M20" s="249">
        <v>0.05</v>
      </c>
      <c r="N20" s="387" t="s">
        <v>724</v>
      </c>
      <c r="O20" s="249"/>
      <c r="P20" s="249"/>
      <c r="Q20" s="249" t="e">
        <f>+#REF!</f>
        <v>#REF!</v>
      </c>
      <c r="R20" s="250"/>
      <c r="S20" s="249"/>
      <c r="T20" s="249" t="e">
        <f>+#REF!</f>
        <v>#REF!</v>
      </c>
      <c r="U20" s="249" t="e">
        <f>+#REF!</f>
        <v>#REF!</v>
      </c>
      <c r="V20" s="249" t="e">
        <f>+#REF!</f>
        <v>#REF!</v>
      </c>
      <c r="W20" s="251"/>
    </row>
    <row r="21" spans="1:23" s="247" customFormat="1" ht="356.25" x14ac:dyDescent="0.25">
      <c r="C21" s="391">
        <v>227</v>
      </c>
      <c r="D21" s="423"/>
      <c r="E21" s="423"/>
      <c r="F21" s="149" t="s">
        <v>46</v>
      </c>
      <c r="G21" s="276" t="s">
        <v>32</v>
      </c>
      <c r="H21" s="252">
        <v>1</v>
      </c>
      <c r="I21" s="249">
        <v>1</v>
      </c>
      <c r="J21" s="104" t="s">
        <v>522</v>
      </c>
      <c r="K21" s="249">
        <v>1</v>
      </c>
      <c r="L21" s="294" t="s">
        <v>398</v>
      </c>
      <c r="M21" s="249">
        <v>1</v>
      </c>
      <c r="N21" s="387" t="s">
        <v>725</v>
      </c>
      <c r="O21" s="249"/>
      <c r="P21" s="249"/>
      <c r="Q21" s="253" t="e">
        <f>+#REF!</f>
        <v>#REF!</v>
      </c>
      <c r="R21" s="250"/>
      <c r="S21" s="252"/>
      <c r="T21" s="252" t="e">
        <f>+#REF!</f>
        <v>#REF!</v>
      </c>
      <c r="U21" s="252" t="e">
        <f>+#REF!</f>
        <v>#REF!</v>
      </c>
      <c r="V21" s="254" t="e">
        <f>+#REF!</f>
        <v>#REF!</v>
      </c>
      <c r="W21" s="255"/>
    </row>
    <row r="22" spans="1:23" x14ac:dyDescent="0.25">
      <c r="G22" s="58"/>
    </row>
    <row r="23" spans="1:23" x14ac:dyDescent="0.25">
      <c r="W23" s="60"/>
    </row>
  </sheetData>
  <autoFilter ref="A7:C23" xr:uid="{D35A6998-2389-4E59-B0CF-ED5F2959EAB5}"/>
  <dataConsolidate/>
  <mergeCells count="29">
    <mergeCell ref="D18:D21"/>
    <mergeCell ref="E18:E21"/>
    <mergeCell ref="F7:F8"/>
    <mergeCell ref="G7:G8"/>
    <mergeCell ref="H7:H8"/>
    <mergeCell ref="D11:D15"/>
    <mergeCell ref="E11:E15"/>
    <mergeCell ref="D16:D17"/>
    <mergeCell ref="A1:D3"/>
    <mergeCell ref="E1:V3"/>
    <mergeCell ref="W2:W3"/>
    <mergeCell ref="A4:U4"/>
    <mergeCell ref="A5:W5"/>
    <mergeCell ref="A7:A8"/>
    <mergeCell ref="B7:B8"/>
    <mergeCell ref="C7:C8"/>
    <mergeCell ref="D7:D8"/>
    <mergeCell ref="E7:E8"/>
    <mergeCell ref="W7:W8"/>
    <mergeCell ref="I7:J7"/>
    <mergeCell ref="K7:L7"/>
    <mergeCell ref="M7:N7"/>
    <mergeCell ref="O7:P7"/>
    <mergeCell ref="V7:V8"/>
    <mergeCell ref="S7:S8"/>
    <mergeCell ref="T7:T8"/>
    <mergeCell ref="U7:U8"/>
    <mergeCell ref="Q7:Q8"/>
    <mergeCell ref="R7:R8"/>
  </mergeCells>
  <conditionalFormatting sqref="S12:U12">
    <cfRule type="containsBlanks" dxfId="41" priority="7">
      <formula>LEN(TRIM(S12))=0</formula>
    </cfRule>
  </conditionalFormatting>
  <conditionalFormatting sqref="S14:T14">
    <cfRule type="containsBlanks" dxfId="40" priority="6">
      <formula>LEN(TRIM(S14))=0</formula>
    </cfRule>
  </conditionalFormatting>
  <conditionalFormatting sqref="U14:U15 V15">
    <cfRule type="containsBlanks" dxfId="39" priority="5">
      <formula>LEN(TRIM(U14))=0</formula>
    </cfRule>
  </conditionalFormatting>
  <conditionalFormatting sqref="Q12">
    <cfRule type="containsBlanks" dxfId="38" priority="4">
      <formula>LEN(TRIM(Q12))=0</formula>
    </cfRule>
  </conditionalFormatting>
  <conditionalFormatting sqref="Q14">
    <cfRule type="containsBlanks" dxfId="37" priority="3">
      <formula>LEN(TRIM(Q14))=0</formula>
    </cfRule>
  </conditionalFormatting>
  <conditionalFormatting sqref="H12">
    <cfRule type="containsBlanks" dxfId="36" priority="2">
      <formula>LEN(TRIM(H12))=0</formula>
    </cfRule>
  </conditionalFormatting>
  <conditionalFormatting sqref="H14">
    <cfRule type="containsBlanks" dxfId="35" priority="1">
      <formula>LEN(TRIM(H14))=0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753A8-FFE7-4D90-9D08-4871E09CDA16}">
  <sheetPr>
    <tabColor rgb="FFFFFF00"/>
  </sheetPr>
  <dimension ref="A1:W151"/>
  <sheetViews>
    <sheetView showGridLines="0" zoomScale="80" zoomScaleNormal="80" zoomScaleSheetLayoutView="85" workbookViewId="0">
      <pane ySplit="1" topLeftCell="A5" activePane="bottomLeft" state="frozen"/>
      <selection pane="bottomLeft" activeCell="L8" sqref="L8"/>
    </sheetView>
  </sheetViews>
  <sheetFormatPr baseColWidth="10" defaultRowHeight="15" x14ac:dyDescent="0.2"/>
  <cols>
    <col min="1" max="1" width="15.140625" style="153" bestFit="1" customWidth="1"/>
    <col min="2" max="2" width="7.42578125" style="153" bestFit="1" customWidth="1"/>
    <col min="3" max="3" width="8.42578125" style="153" customWidth="1"/>
    <col min="4" max="4" width="47.42578125" style="77" customWidth="1"/>
    <col min="5" max="5" width="43.7109375" style="77" bestFit="1" customWidth="1"/>
    <col min="6" max="11" width="18.7109375" style="77" customWidth="1"/>
    <col min="12" max="12" width="18.7109375" style="153" bestFit="1" customWidth="1"/>
    <col min="13" max="13" width="100.7109375" style="153" customWidth="1"/>
    <col min="14" max="14" width="16.7109375" style="153" bestFit="1" customWidth="1"/>
    <col min="15" max="16" width="11.42578125" style="153"/>
    <col min="17" max="17" width="42.140625" style="153" bestFit="1" customWidth="1"/>
    <col min="18" max="18" width="5.5703125" style="214" bestFit="1" customWidth="1"/>
    <col min="19" max="19" width="40.7109375" style="153" bestFit="1" customWidth="1"/>
    <col min="20" max="16384" width="11.42578125" style="153"/>
  </cols>
  <sheetData>
    <row r="1" spans="1:19" s="70" customFormat="1" ht="30" customHeight="1" thickBot="1" x14ac:dyDescent="0.3">
      <c r="A1" s="154" t="s">
        <v>375</v>
      </c>
      <c r="B1" s="154" t="s">
        <v>376</v>
      </c>
      <c r="C1" s="154" t="s">
        <v>377</v>
      </c>
      <c r="D1" s="155" t="s">
        <v>12</v>
      </c>
      <c r="E1" s="155" t="s">
        <v>235</v>
      </c>
      <c r="F1" s="156" t="s">
        <v>236</v>
      </c>
      <c r="G1" s="157" t="s">
        <v>378</v>
      </c>
      <c r="H1" s="156" t="s">
        <v>237</v>
      </c>
      <c r="I1" s="156" t="s">
        <v>238</v>
      </c>
      <c r="J1" s="158" t="s">
        <v>239</v>
      </c>
      <c r="K1" s="159" t="s">
        <v>14</v>
      </c>
      <c r="L1" s="151" t="s">
        <v>373</v>
      </c>
      <c r="M1" s="160" t="s">
        <v>227</v>
      </c>
      <c r="N1" s="151" t="s">
        <v>717</v>
      </c>
      <c r="O1" s="161" t="s">
        <v>380</v>
      </c>
      <c r="P1" s="161" t="s">
        <v>381</v>
      </c>
      <c r="Q1" s="162" t="s">
        <v>382</v>
      </c>
      <c r="R1" s="163" t="s">
        <v>374</v>
      </c>
      <c r="S1" s="164" t="s">
        <v>383</v>
      </c>
    </row>
    <row r="2" spans="1:19" s="233" customFormat="1" ht="15" customHeight="1" x14ac:dyDescent="0.25">
      <c r="A2" s="223">
        <v>1</v>
      </c>
      <c r="B2" s="223">
        <v>31</v>
      </c>
      <c r="C2" s="223">
        <v>221</v>
      </c>
      <c r="D2" s="224" t="s">
        <v>240</v>
      </c>
      <c r="E2" s="225" t="s">
        <v>284</v>
      </c>
      <c r="F2" s="226" t="s">
        <v>241</v>
      </c>
      <c r="G2" s="226">
        <v>0</v>
      </c>
      <c r="H2" s="226" t="s">
        <v>241</v>
      </c>
      <c r="I2" s="226" t="s">
        <v>241</v>
      </c>
      <c r="J2" s="227">
        <v>1</v>
      </c>
      <c r="K2" s="228">
        <v>1</v>
      </c>
      <c r="L2" s="226" t="s">
        <v>123</v>
      </c>
      <c r="M2" s="224" t="s">
        <v>718</v>
      </c>
      <c r="N2" s="229" t="str">
        <f t="shared" ref="N2:N41" si="0">IF(OR(H2="Por definir",H2="-"),"NA",IFERROR(L2/H2,0))</f>
        <v>NA</v>
      </c>
      <c r="O2" s="230">
        <f>+LEN(M2)</f>
        <v>260</v>
      </c>
      <c r="P2" s="230" t="s">
        <v>719</v>
      </c>
      <c r="Q2" s="231" t="s">
        <v>386</v>
      </c>
      <c r="R2" s="232" t="s">
        <v>586</v>
      </c>
      <c r="S2" s="231"/>
    </row>
    <row r="3" spans="1:19" s="174" customFormat="1" ht="15" customHeight="1" x14ac:dyDescent="0.25">
      <c r="A3" s="165">
        <v>1</v>
      </c>
      <c r="B3" s="165">
        <v>31</v>
      </c>
      <c r="C3" s="165">
        <v>222</v>
      </c>
      <c r="D3" s="166" t="s">
        <v>242</v>
      </c>
      <c r="E3" s="167" t="s">
        <v>284</v>
      </c>
      <c r="F3" s="175">
        <v>0.25</v>
      </c>
      <c r="G3" s="175">
        <v>0.25</v>
      </c>
      <c r="H3" s="175">
        <v>0.25</v>
      </c>
      <c r="I3" s="175">
        <v>0.25</v>
      </c>
      <c r="J3" s="176">
        <v>0.25</v>
      </c>
      <c r="K3" s="71">
        <v>0.25</v>
      </c>
      <c r="L3" s="175">
        <v>0.25</v>
      </c>
      <c r="M3" s="166" t="s">
        <v>720</v>
      </c>
      <c r="N3" s="175">
        <f t="shared" si="0"/>
        <v>1</v>
      </c>
      <c r="O3" s="171">
        <f>+LEN(M3)</f>
        <v>20</v>
      </c>
      <c r="P3" s="171" t="s">
        <v>719</v>
      </c>
      <c r="Q3" s="172" t="s">
        <v>386</v>
      </c>
      <c r="R3" s="173" t="s">
        <v>586</v>
      </c>
      <c r="S3" s="172"/>
    </row>
    <row r="4" spans="1:19" s="174" customFormat="1" ht="15" customHeight="1" x14ac:dyDescent="0.25">
      <c r="A4" s="165">
        <v>1</v>
      </c>
      <c r="B4" s="165">
        <v>31</v>
      </c>
      <c r="C4" s="165">
        <v>304</v>
      </c>
      <c r="D4" s="166" t="s">
        <v>243</v>
      </c>
      <c r="E4" s="167" t="s">
        <v>388</v>
      </c>
      <c r="F4" s="177">
        <v>3</v>
      </c>
      <c r="G4" s="177">
        <v>3</v>
      </c>
      <c r="H4" s="177">
        <v>1</v>
      </c>
      <c r="I4" s="177">
        <v>1</v>
      </c>
      <c r="J4" s="169" t="s">
        <v>241</v>
      </c>
      <c r="K4" s="72">
        <v>5</v>
      </c>
      <c r="L4" s="177">
        <v>10</v>
      </c>
      <c r="M4" s="166" t="s">
        <v>721</v>
      </c>
      <c r="N4" s="178">
        <f t="shared" si="0"/>
        <v>10</v>
      </c>
      <c r="O4" s="171">
        <f t="shared" ref="O4:O67" si="1">+LEN(M4)</f>
        <v>292</v>
      </c>
      <c r="P4" s="171" t="s">
        <v>385</v>
      </c>
      <c r="Q4" s="172" t="s">
        <v>390</v>
      </c>
      <c r="R4" s="173" t="s">
        <v>586</v>
      </c>
      <c r="S4" s="172"/>
    </row>
    <row r="5" spans="1:19" s="233" customFormat="1" ht="15" customHeight="1" x14ac:dyDescent="0.25">
      <c r="A5" s="223">
        <v>1</v>
      </c>
      <c r="B5" s="223">
        <v>32</v>
      </c>
      <c r="C5" s="223">
        <v>223</v>
      </c>
      <c r="D5" s="234" t="s">
        <v>42</v>
      </c>
      <c r="E5" s="225" t="s">
        <v>391</v>
      </c>
      <c r="F5" s="226" t="s">
        <v>241</v>
      </c>
      <c r="G5" s="226" t="s">
        <v>241</v>
      </c>
      <c r="H5" s="226" t="s">
        <v>241</v>
      </c>
      <c r="I5" s="226">
        <v>2</v>
      </c>
      <c r="J5" s="227">
        <v>3</v>
      </c>
      <c r="K5" s="228">
        <v>3</v>
      </c>
      <c r="L5" s="226" t="s">
        <v>123</v>
      </c>
      <c r="M5" s="263" t="s">
        <v>722</v>
      </c>
      <c r="N5" s="269" t="str">
        <f t="shared" si="0"/>
        <v>NA</v>
      </c>
      <c r="O5" s="230">
        <f t="shared" si="1"/>
        <v>579</v>
      </c>
      <c r="P5" s="230" t="s">
        <v>385</v>
      </c>
      <c r="Q5" s="231" t="s">
        <v>393</v>
      </c>
      <c r="R5" s="232" t="s">
        <v>586</v>
      </c>
      <c r="S5" s="231"/>
    </row>
    <row r="6" spans="1:19" s="233" customFormat="1" ht="15" customHeight="1" x14ac:dyDescent="0.25">
      <c r="A6" s="223">
        <v>1</v>
      </c>
      <c r="B6" s="223">
        <v>32</v>
      </c>
      <c r="C6" s="223">
        <v>224</v>
      </c>
      <c r="D6" s="234" t="s">
        <v>43</v>
      </c>
      <c r="E6" s="225" t="s">
        <v>391</v>
      </c>
      <c r="F6" s="226" t="s">
        <v>241</v>
      </c>
      <c r="G6" s="226" t="s">
        <v>241</v>
      </c>
      <c r="H6" s="226">
        <v>1</v>
      </c>
      <c r="I6" s="226">
        <v>2</v>
      </c>
      <c r="J6" s="227">
        <v>3</v>
      </c>
      <c r="K6" s="228">
        <v>3</v>
      </c>
      <c r="L6" s="226">
        <v>0</v>
      </c>
      <c r="M6" s="234" t="s">
        <v>723</v>
      </c>
      <c r="N6" s="229">
        <f t="shared" si="0"/>
        <v>0</v>
      </c>
      <c r="O6" s="230">
        <f t="shared" si="1"/>
        <v>258</v>
      </c>
      <c r="P6" s="230" t="s">
        <v>385</v>
      </c>
      <c r="Q6" s="231" t="s">
        <v>393</v>
      </c>
      <c r="R6" s="232" t="s">
        <v>586</v>
      </c>
      <c r="S6" s="231"/>
    </row>
    <row r="7" spans="1:19" s="233" customFormat="1" ht="15" customHeight="1" x14ac:dyDescent="0.25">
      <c r="A7" s="223">
        <v>1</v>
      </c>
      <c r="B7" s="223">
        <v>32</v>
      </c>
      <c r="C7" s="223">
        <v>226</v>
      </c>
      <c r="D7" s="234" t="s">
        <v>244</v>
      </c>
      <c r="E7" s="225" t="s">
        <v>395</v>
      </c>
      <c r="F7" s="235">
        <v>0.25</v>
      </c>
      <c r="G7" s="235">
        <v>0.35</v>
      </c>
      <c r="H7" s="235">
        <v>0.25</v>
      </c>
      <c r="I7" s="235">
        <v>0.25</v>
      </c>
      <c r="J7" s="236">
        <v>0.25</v>
      </c>
      <c r="K7" s="237">
        <v>1</v>
      </c>
      <c r="L7" s="235">
        <v>0.05</v>
      </c>
      <c r="M7" s="234" t="s">
        <v>724</v>
      </c>
      <c r="N7" s="238">
        <f t="shared" si="0"/>
        <v>0.2</v>
      </c>
      <c r="O7" s="230">
        <f t="shared" si="1"/>
        <v>923</v>
      </c>
      <c r="P7" s="230" t="s">
        <v>385</v>
      </c>
      <c r="Q7" s="239" t="s">
        <v>397</v>
      </c>
      <c r="R7" s="232" t="s">
        <v>586</v>
      </c>
      <c r="S7" s="231"/>
    </row>
    <row r="8" spans="1:19" s="233" customFormat="1" ht="15" customHeight="1" x14ac:dyDescent="0.25">
      <c r="A8" s="223">
        <v>1</v>
      </c>
      <c r="B8" s="223">
        <v>32</v>
      </c>
      <c r="C8" s="223">
        <v>227</v>
      </c>
      <c r="D8" s="234" t="s">
        <v>46</v>
      </c>
      <c r="E8" s="225" t="s">
        <v>388</v>
      </c>
      <c r="F8" s="240">
        <v>1</v>
      </c>
      <c r="G8" s="240">
        <v>1</v>
      </c>
      <c r="H8" s="240">
        <v>1</v>
      </c>
      <c r="I8" s="240">
        <v>1</v>
      </c>
      <c r="J8" s="241" t="s">
        <v>241</v>
      </c>
      <c r="K8" s="242">
        <v>3</v>
      </c>
      <c r="L8" s="240">
        <v>1</v>
      </c>
      <c r="M8" s="263" t="s">
        <v>725</v>
      </c>
      <c r="N8" s="238">
        <f t="shared" si="0"/>
        <v>1</v>
      </c>
      <c r="O8" s="230">
        <f t="shared" si="1"/>
        <v>702</v>
      </c>
      <c r="P8" s="230" t="s">
        <v>385</v>
      </c>
      <c r="Q8" s="231" t="s">
        <v>390</v>
      </c>
      <c r="R8" s="232" t="s">
        <v>586</v>
      </c>
      <c r="S8" s="231"/>
    </row>
    <row r="9" spans="1:19" s="174" customFormat="1" ht="15" customHeight="1" x14ac:dyDescent="0.25">
      <c r="A9" s="165">
        <v>1</v>
      </c>
      <c r="B9" s="165">
        <v>33</v>
      </c>
      <c r="C9" s="165">
        <v>228</v>
      </c>
      <c r="D9" s="179" t="s">
        <v>245</v>
      </c>
      <c r="E9" s="167" t="s">
        <v>388</v>
      </c>
      <c r="F9" s="168">
        <v>1</v>
      </c>
      <c r="G9" s="168">
        <v>4</v>
      </c>
      <c r="H9" s="168">
        <v>2</v>
      </c>
      <c r="I9" s="168">
        <v>3</v>
      </c>
      <c r="J9" s="169">
        <v>4</v>
      </c>
      <c r="K9" s="147">
        <v>10</v>
      </c>
      <c r="L9" s="183">
        <v>4</v>
      </c>
      <c r="M9" s="179" t="s">
        <v>726</v>
      </c>
      <c r="N9" s="170">
        <f t="shared" si="0"/>
        <v>2</v>
      </c>
      <c r="O9" s="171">
        <f t="shared" si="1"/>
        <v>364</v>
      </c>
      <c r="P9" s="171" t="s">
        <v>385</v>
      </c>
      <c r="Q9" s="172" t="s">
        <v>390</v>
      </c>
      <c r="R9" s="173" t="s">
        <v>586</v>
      </c>
      <c r="S9" s="172"/>
    </row>
    <row r="10" spans="1:19" s="233" customFormat="1" ht="15" customHeight="1" x14ac:dyDescent="0.25">
      <c r="A10" s="223">
        <v>2</v>
      </c>
      <c r="B10" s="223">
        <v>47</v>
      </c>
      <c r="C10" s="223">
        <v>229</v>
      </c>
      <c r="D10" s="234" t="s">
        <v>76</v>
      </c>
      <c r="E10" s="225" t="s">
        <v>400</v>
      </c>
      <c r="F10" s="235">
        <v>0.93</v>
      </c>
      <c r="G10" s="235">
        <v>0.93</v>
      </c>
      <c r="H10" s="235">
        <v>0.96</v>
      </c>
      <c r="I10" s="235">
        <v>0.98</v>
      </c>
      <c r="J10" s="236">
        <v>1</v>
      </c>
      <c r="K10" s="258">
        <v>1</v>
      </c>
      <c r="L10" s="235">
        <v>0.96</v>
      </c>
      <c r="M10" s="234" t="s">
        <v>727</v>
      </c>
      <c r="N10" s="238">
        <f t="shared" si="0"/>
        <v>1</v>
      </c>
      <c r="O10" s="230">
        <f t="shared" si="1"/>
        <v>429</v>
      </c>
      <c r="P10" s="230" t="s">
        <v>719</v>
      </c>
      <c r="Q10" s="231" t="s">
        <v>728</v>
      </c>
      <c r="R10" s="232" t="s">
        <v>586</v>
      </c>
      <c r="S10" s="231"/>
    </row>
    <row r="11" spans="1:19" s="233" customFormat="1" ht="15" customHeight="1" x14ac:dyDescent="0.25">
      <c r="A11" s="223">
        <v>2</v>
      </c>
      <c r="B11" s="223">
        <v>47</v>
      </c>
      <c r="C11" s="223">
        <v>230</v>
      </c>
      <c r="D11" s="234" t="s">
        <v>77</v>
      </c>
      <c r="E11" s="225" t="s">
        <v>400</v>
      </c>
      <c r="F11" s="264">
        <v>1047</v>
      </c>
      <c r="G11" s="264">
        <v>3102</v>
      </c>
      <c r="H11" s="264">
        <v>1547</v>
      </c>
      <c r="I11" s="264">
        <v>2047</v>
      </c>
      <c r="J11" s="265">
        <v>2547</v>
      </c>
      <c r="K11" s="261">
        <v>2547</v>
      </c>
      <c r="L11" s="264">
        <v>6151</v>
      </c>
      <c r="M11" s="234" t="s">
        <v>729</v>
      </c>
      <c r="N11" s="238">
        <f t="shared" si="0"/>
        <v>3.9760827407886232</v>
      </c>
      <c r="O11" s="230">
        <f t="shared" si="1"/>
        <v>289</v>
      </c>
      <c r="P11" s="230" t="s">
        <v>719</v>
      </c>
      <c r="Q11" s="231" t="s">
        <v>728</v>
      </c>
      <c r="R11" s="232" t="s">
        <v>586</v>
      </c>
      <c r="S11" s="231"/>
    </row>
    <row r="12" spans="1:19" s="233" customFormat="1" ht="15" customHeight="1" x14ac:dyDescent="0.25">
      <c r="A12" s="223">
        <v>2</v>
      </c>
      <c r="B12" s="223">
        <v>47</v>
      </c>
      <c r="C12" s="223">
        <v>231</v>
      </c>
      <c r="D12" s="234" t="s">
        <v>78</v>
      </c>
      <c r="E12" s="225" t="s">
        <v>400</v>
      </c>
      <c r="F12" s="264" t="s">
        <v>241</v>
      </c>
      <c r="G12" s="264" t="s">
        <v>241</v>
      </c>
      <c r="H12" s="264">
        <v>1134</v>
      </c>
      <c r="I12" s="264" t="s">
        <v>241</v>
      </c>
      <c r="J12" s="265"/>
      <c r="K12" s="228">
        <v>1134</v>
      </c>
      <c r="L12" s="264">
        <v>1125</v>
      </c>
      <c r="M12" s="234" t="s">
        <v>730</v>
      </c>
      <c r="N12" s="238">
        <f t="shared" si="0"/>
        <v>0.99206349206349209</v>
      </c>
      <c r="O12" s="230">
        <f t="shared" si="1"/>
        <v>376</v>
      </c>
      <c r="P12" s="230" t="s">
        <v>719</v>
      </c>
      <c r="Q12" s="231" t="s">
        <v>728</v>
      </c>
      <c r="R12" s="232" t="s">
        <v>586</v>
      </c>
      <c r="S12" s="231"/>
    </row>
    <row r="13" spans="1:19" s="174" customFormat="1" ht="15" customHeight="1" x14ac:dyDescent="0.25">
      <c r="A13" s="165">
        <v>2</v>
      </c>
      <c r="B13" s="165">
        <v>49</v>
      </c>
      <c r="C13" s="165">
        <v>233</v>
      </c>
      <c r="D13" s="179" t="s">
        <v>731</v>
      </c>
      <c r="E13" s="167" t="s">
        <v>405</v>
      </c>
      <c r="F13" s="168">
        <v>16</v>
      </c>
      <c r="G13" s="168">
        <v>17</v>
      </c>
      <c r="H13" s="168">
        <v>21</v>
      </c>
      <c r="I13" s="168">
        <v>22</v>
      </c>
      <c r="J13" s="169">
        <v>24</v>
      </c>
      <c r="K13" s="147">
        <v>24</v>
      </c>
      <c r="L13" s="183">
        <v>17</v>
      </c>
      <c r="M13" s="179" t="s">
        <v>732</v>
      </c>
      <c r="N13" s="170">
        <f t="shared" si="0"/>
        <v>0.80952380952380953</v>
      </c>
      <c r="O13" s="171">
        <f t="shared" si="1"/>
        <v>1335</v>
      </c>
      <c r="P13" s="171" t="s">
        <v>385</v>
      </c>
      <c r="Q13" s="172" t="s">
        <v>390</v>
      </c>
      <c r="R13" s="173" t="s">
        <v>586</v>
      </c>
      <c r="S13" s="172" t="s">
        <v>733</v>
      </c>
    </row>
    <row r="14" spans="1:19" s="174" customFormat="1" ht="15" customHeight="1" x14ac:dyDescent="0.25">
      <c r="A14" s="165">
        <v>2</v>
      </c>
      <c r="B14" s="165">
        <v>49</v>
      </c>
      <c r="C14" s="165">
        <v>234</v>
      </c>
      <c r="D14" s="179" t="s">
        <v>247</v>
      </c>
      <c r="E14" s="167" t="s">
        <v>405</v>
      </c>
      <c r="F14" s="168">
        <v>8</v>
      </c>
      <c r="G14" s="168">
        <v>10</v>
      </c>
      <c r="H14" s="168">
        <v>24</v>
      </c>
      <c r="I14" s="168">
        <v>32</v>
      </c>
      <c r="J14" s="169">
        <v>40</v>
      </c>
      <c r="K14" s="147">
        <v>40</v>
      </c>
      <c r="L14" s="183">
        <v>10</v>
      </c>
      <c r="M14" s="179" t="s">
        <v>734</v>
      </c>
      <c r="N14" s="170">
        <f t="shared" si="0"/>
        <v>0.41666666666666669</v>
      </c>
      <c r="O14" s="171">
        <f t="shared" si="1"/>
        <v>301</v>
      </c>
      <c r="P14" s="171" t="s">
        <v>385</v>
      </c>
      <c r="Q14" s="172" t="s">
        <v>390</v>
      </c>
      <c r="R14" s="173" t="s">
        <v>586</v>
      </c>
      <c r="S14" s="172" t="s">
        <v>735</v>
      </c>
    </row>
    <row r="15" spans="1:19" s="174" customFormat="1" ht="15" customHeight="1" x14ac:dyDescent="0.25">
      <c r="A15" s="165">
        <v>2</v>
      </c>
      <c r="B15" s="165">
        <v>49</v>
      </c>
      <c r="C15" s="165">
        <v>289</v>
      </c>
      <c r="D15" s="73" t="s">
        <v>409</v>
      </c>
      <c r="E15" s="167" t="s">
        <v>410</v>
      </c>
      <c r="F15" s="168">
        <v>0</v>
      </c>
      <c r="G15" s="168">
        <v>0</v>
      </c>
      <c r="H15" s="168">
        <v>1</v>
      </c>
      <c r="I15" s="168">
        <v>0</v>
      </c>
      <c r="J15" s="169">
        <v>0</v>
      </c>
      <c r="K15" s="147">
        <v>1</v>
      </c>
      <c r="L15" s="168">
        <v>0.89</v>
      </c>
      <c r="M15" s="73" t="s">
        <v>736</v>
      </c>
      <c r="N15" s="170">
        <f t="shared" si="0"/>
        <v>0.89</v>
      </c>
      <c r="O15" s="171">
        <f t="shared" si="1"/>
        <v>1998</v>
      </c>
      <c r="P15" s="171" t="s">
        <v>719</v>
      </c>
      <c r="Q15" s="172" t="s">
        <v>412</v>
      </c>
      <c r="R15" s="173" t="s">
        <v>586</v>
      </c>
      <c r="S15" s="172" t="s">
        <v>413</v>
      </c>
    </row>
    <row r="16" spans="1:19" s="233" customFormat="1" ht="15" customHeight="1" x14ac:dyDescent="0.25">
      <c r="A16" s="223">
        <v>2</v>
      </c>
      <c r="B16" s="223">
        <v>50</v>
      </c>
      <c r="C16" s="223">
        <v>235</v>
      </c>
      <c r="D16" s="234" t="s">
        <v>80</v>
      </c>
      <c r="E16" s="225" t="s">
        <v>388</v>
      </c>
      <c r="F16" s="226">
        <v>3</v>
      </c>
      <c r="G16" s="226">
        <v>7</v>
      </c>
      <c r="H16" s="226">
        <v>6</v>
      </c>
      <c r="I16" s="226">
        <v>9</v>
      </c>
      <c r="J16" s="227">
        <v>10</v>
      </c>
      <c r="K16" s="228">
        <v>10</v>
      </c>
      <c r="L16" s="240">
        <v>7</v>
      </c>
      <c r="M16" s="234" t="s">
        <v>737</v>
      </c>
      <c r="N16" s="229">
        <f t="shared" si="0"/>
        <v>1.1666666666666667</v>
      </c>
      <c r="O16" s="230">
        <f t="shared" si="1"/>
        <v>1245</v>
      </c>
      <c r="P16" s="230" t="s">
        <v>385</v>
      </c>
      <c r="Q16" s="231" t="s">
        <v>390</v>
      </c>
      <c r="R16" s="232" t="s">
        <v>587</v>
      </c>
      <c r="S16" s="231"/>
    </row>
    <row r="17" spans="1:19" s="233" customFormat="1" ht="15" customHeight="1" x14ac:dyDescent="0.25">
      <c r="A17" s="223">
        <v>2</v>
      </c>
      <c r="B17" s="223">
        <v>50</v>
      </c>
      <c r="C17" s="223">
        <v>236</v>
      </c>
      <c r="D17" s="234" t="s">
        <v>81</v>
      </c>
      <c r="E17" s="225" t="s">
        <v>388</v>
      </c>
      <c r="F17" s="226">
        <v>1</v>
      </c>
      <c r="G17" s="226">
        <v>4</v>
      </c>
      <c r="H17" s="226">
        <v>2</v>
      </c>
      <c r="I17" s="226">
        <v>4</v>
      </c>
      <c r="J17" s="227">
        <v>5</v>
      </c>
      <c r="K17" s="228">
        <v>5</v>
      </c>
      <c r="L17" s="240">
        <v>21</v>
      </c>
      <c r="M17" s="234" t="s">
        <v>738</v>
      </c>
      <c r="N17" s="229">
        <f t="shared" si="0"/>
        <v>10.5</v>
      </c>
      <c r="O17" s="230">
        <f t="shared" si="1"/>
        <v>1539</v>
      </c>
      <c r="P17" s="230" t="s">
        <v>385</v>
      </c>
      <c r="Q17" s="231" t="s">
        <v>390</v>
      </c>
      <c r="R17" s="232" t="s">
        <v>587</v>
      </c>
      <c r="S17" s="231"/>
    </row>
    <row r="18" spans="1:19" s="174" customFormat="1" ht="15" customHeight="1" x14ac:dyDescent="0.25">
      <c r="A18" s="165">
        <v>2</v>
      </c>
      <c r="B18" s="165">
        <v>51</v>
      </c>
      <c r="C18" s="165">
        <v>237</v>
      </c>
      <c r="D18" s="179" t="s">
        <v>249</v>
      </c>
      <c r="E18" s="167" t="s">
        <v>395</v>
      </c>
      <c r="F18" s="184">
        <v>1</v>
      </c>
      <c r="G18" s="184">
        <v>0.56000000000000005</v>
      </c>
      <c r="H18" s="184">
        <v>1</v>
      </c>
      <c r="I18" s="184">
        <v>1</v>
      </c>
      <c r="J18" s="185">
        <v>1</v>
      </c>
      <c r="K18" s="71">
        <v>1</v>
      </c>
      <c r="L18" s="184">
        <v>0.6</v>
      </c>
      <c r="M18" s="179" t="s">
        <v>739</v>
      </c>
      <c r="N18" s="170">
        <f t="shared" si="0"/>
        <v>0.6</v>
      </c>
      <c r="O18" s="171">
        <f t="shared" si="1"/>
        <v>1769</v>
      </c>
      <c r="P18" s="171" t="s">
        <v>385</v>
      </c>
      <c r="Q18" s="186" t="s">
        <v>397</v>
      </c>
      <c r="R18" s="173" t="s">
        <v>586</v>
      </c>
      <c r="S18" s="172"/>
    </row>
    <row r="19" spans="1:19" s="233" customFormat="1" ht="15" customHeight="1" x14ac:dyDescent="0.25">
      <c r="A19" s="223">
        <v>3</v>
      </c>
      <c r="B19" s="223">
        <v>52</v>
      </c>
      <c r="C19" s="223">
        <v>238</v>
      </c>
      <c r="D19" s="234" t="s">
        <v>122</v>
      </c>
      <c r="E19" s="225" t="s">
        <v>417</v>
      </c>
      <c r="F19" s="270" t="s">
        <v>123</v>
      </c>
      <c r="G19" s="270">
        <v>0</v>
      </c>
      <c r="H19" s="270">
        <v>4</v>
      </c>
      <c r="I19" s="226" t="s">
        <v>123</v>
      </c>
      <c r="J19" s="227">
        <v>4.2</v>
      </c>
      <c r="K19" s="228">
        <v>4.2</v>
      </c>
      <c r="L19" s="270">
        <v>0</v>
      </c>
      <c r="M19" s="234" t="s">
        <v>740</v>
      </c>
      <c r="N19" s="229">
        <f t="shared" si="0"/>
        <v>0</v>
      </c>
      <c r="O19" s="230">
        <f t="shared" si="1"/>
        <v>130</v>
      </c>
      <c r="P19" s="230" t="s">
        <v>385</v>
      </c>
      <c r="Q19" s="231" t="s">
        <v>419</v>
      </c>
      <c r="R19" s="232" t="s">
        <v>587</v>
      </c>
      <c r="S19" s="231"/>
    </row>
    <row r="20" spans="1:19" s="233" customFormat="1" ht="15" customHeight="1" x14ac:dyDescent="0.25">
      <c r="A20" s="223">
        <v>3</v>
      </c>
      <c r="B20" s="223">
        <v>52</v>
      </c>
      <c r="C20" s="223">
        <v>239</v>
      </c>
      <c r="D20" s="234" t="s">
        <v>124</v>
      </c>
      <c r="E20" s="225" t="s">
        <v>417</v>
      </c>
      <c r="F20" s="270" t="s">
        <v>123</v>
      </c>
      <c r="G20" s="270">
        <v>0</v>
      </c>
      <c r="H20" s="270">
        <v>4.3</v>
      </c>
      <c r="I20" s="226" t="s">
        <v>125</v>
      </c>
      <c r="J20" s="227">
        <v>4.4000000000000004</v>
      </c>
      <c r="K20" s="228">
        <v>4.4000000000000004</v>
      </c>
      <c r="L20" s="270">
        <v>0</v>
      </c>
      <c r="M20" s="234" t="s">
        <v>741</v>
      </c>
      <c r="N20" s="229">
        <f t="shared" si="0"/>
        <v>0</v>
      </c>
      <c r="O20" s="230">
        <f t="shared" si="1"/>
        <v>131</v>
      </c>
      <c r="P20" s="230" t="s">
        <v>385</v>
      </c>
      <c r="Q20" s="231" t="s">
        <v>419</v>
      </c>
      <c r="R20" s="232" t="s">
        <v>587</v>
      </c>
      <c r="S20" s="231"/>
    </row>
    <row r="21" spans="1:19" s="233" customFormat="1" ht="15" customHeight="1" x14ac:dyDescent="0.25">
      <c r="A21" s="223">
        <v>3</v>
      </c>
      <c r="B21" s="223">
        <v>52</v>
      </c>
      <c r="C21" s="223">
        <v>240</v>
      </c>
      <c r="D21" s="234" t="s">
        <v>126</v>
      </c>
      <c r="E21" s="225" t="s">
        <v>417</v>
      </c>
      <c r="F21" s="259">
        <v>2800</v>
      </c>
      <c r="G21" s="259">
        <v>2800</v>
      </c>
      <c r="H21" s="259">
        <v>4300</v>
      </c>
      <c r="I21" s="259">
        <v>5800</v>
      </c>
      <c r="J21" s="260">
        <v>7300</v>
      </c>
      <c r="K21" s="261">
        <v>7300</v>
      </c>
      <c r="L21" s="259">
        <v>3959</v>
      </c>
      <c r="M21" s="234" t="s">
        <v>742</v>
      </c>
      <c r="N21" s="229">
        <f t="shared" si="0"/>
        <v>0.92069767441860462</v>
      </c>
      <c r="O21" s="230">
        <f t="shared" si="1"/>
        <v>443</v>
      </c>
      <c r="P21" s="230" t="s">
        <v>385</v>
      </c>
      <c r="Q21" s="231" t="s">
        <v>419</v>
      </c>
      <c r="R21" s="232" t="s">
        <v>587</v>
      </c>
      <c r="S21" s="231"/>
    </row>
    <row r="22" spans="1:19" s="233" customFormat="1" ht="15" customHeight="1" x14ac:dyDescent="0.25">
      <c r="A22" s="223">
        <v>3</v>
      </c>
      <c r="B22" s="223">
        <v>52</v>
      </c>
      <c r="C22" s="223">
        <v>241</v>
      </c>
      <c r="D22" s="234" t="s">
        <v>250</v>
      </c>
      <c r="E22" s="225" t="s">
        <v>421</v>
      </c>
      <c r="F22" s="259">
        <v>750000</v>
      </c>
      <c r="G22" s="259">
        <v>1700038</v>
      </c>
      <c r="H22" s="259">
        <v>2955000</v>
      </c>
      <c r="I22" s="259">
        <v>3755000</v>
      </c>
      <c r="J22" s="260">
        <v>4555000</v>
      </c>
      <c r="K22" s="261">
        <v>4555000</v>
      </c>
      <c r="L22" s="259">
        <v>2737754</v>
      </c>
      <c r="M22" s="234" t="s">
        <v>743</v>
      </c>
      <c r="N22" s="229">
        <f t="shared" si="0"/>
        <v>0.92648189509306256</v>
      </c>
      <c r="O22" s="230">
        <f t="shared" si="1"/>
        <v>761</v>
      </c>
      <c r="P22" s="230" t="s">
        <v>719</v>
      </c>
      <c r="Q22" s="271" t="s">
        <v>423</v>
      </c>
      <c r="R22" s="232" t="s">
        <v>586</v>
      </c>
      <c r="S22" s="231" t="s">
        <v>735</v>
      </c>
    </row>
    <row r="23" spans="1:19" s="233" customFormat="1" ht="15" customHeight="1" x14ac:dyDescent="0.25">
      <c r="A23" s="223">
        <v>3</v>
      </c>
      <c r="B23" s="223">
        <v>52</v>
      </c>
      <c r="C23" s="223">
        <v>242</v>
      </c>
      <c r="D23" s="234" t="s">
        <v>251</v>
      </c>
      <c r="E23" s="225" t="s">
        <v>417</v>
      </c>
      <c r="F23" s="259">
        <v>543</v>
      </c>
      <c r="G23" s="259">
        <v>543</v>
      </c>
      <c r="H23" s="259">
        <v>730</v>
      </c>
      <c r="I23" s="259">
        <v>915</v>
      </c>
      <c r="J23" s="260">
        <v>1100</v>
      </c>
      <c r="K23" s="261">
        <v>1100</v>
      </c>
      <c r="L23" s="259">
        <v>730</v>
      </c>
      <c r="M23" s="234" t="s">
        <v>744</v>
      </c>
      <c r="N23" s="229">
        <f t="shared" si="0"/>
        <v>1</v>
      </c>
      <c r="O23" s="230">
        <f t="shared" si="1"/>
        <v>709</v>
      </c>
      <c r="P23" s="230" t="s">
        <v>385</v>
      </c>
      <c r="Q23" s="231" t="s">
        <v>419</v>
      </c>
      <c r="R23" s="232" t="s">
        <v>586</v>
      </c>
      <c r="S23" s="231"/>
    </row>
    <row r="24" spans="1:19" s="233" customFormat="1" ht="15" customHeight="1" x14ac:dyDescent="0.25">
      <c r="A24" s="223">
        <v>3</v>
      </c>
      <c r="B24" s="223">
        <v>53</v>
      </c>
      <c r="C24" s="223">
        <v>243</v>
      </c>
      <c r="D24" s="234" t="s">
        <v>252</v>
      </c>
      <c r="E24" s="225" t="s">
        <v>391</v>
      </c>
      <c r="F24" s="259">
        <v>16</v>
      </c>
      <c r="G24" s="259">
        <v>16</v>
      </c>
      <c r="H24" s="259">
        <v>24</v>
      </c>
      <c r="I24" s="259">
        <v>29</v>
      </c>
      <c r="J24" s="260">
        <v>32</v>
      </c>
      <c r="K24" s="261">
        <v>32</v>
      </c>
      <c r="L24" s="226">
        <v>16</v>
      </c>
      <c r="M24" s="263" t="s">
        <v>745</v>
      </c>
      <c r="N24" s="229">
        <f t="shared" si="0"/>
        <v>0.66666666666666663</v>
      </c>
      <c r="O24" s="230">
        <f t="shared" si="1"/>
        <v>998</v>
      </c>
      <c r="P24" s="230" t="s">
        <v>385</v>
      </c>
      <c r="Q24" s="231" t="s">
        <v>393</v>
      </c>
      <c r="R24" s="232" t="s">
        <v>586</v>
      </c>
      <c r="S24" s="231"/>
    </row>
    <row r="25" spans="1:19" s="233" customFormat="1" ht="15" customHeight="1" x14ac:dyDescent="0.25">
      <c r="A25" s="223">
        <v>3</v>
      </c>
      <c r="B25" s="223">
        <v>53</v>
      </c>
      <c r="C25" s="223">
        <v>244</v>
      </c>
      <c r="D25" s="234" t="s">
        <v>130</v>
      </c>
      <c r="E25" s="225" t="s">
        <v>421</v>
      </c>
      <c r="F25" s="259">
        <v>4251</v>
      </c>
      <c r="G25" s="259">
        <v>4664</v>
      </c>
      <c r="H25" s="259">
        <v>6571</v>
      </c>
      <c r="I25" s="259">
        <v>8931</v>
      </c>
      <c r="J25" s="260">
        <v>11291</v>
      </c>
      <c r="K25" s="261">
        <v>11291</v>
      </c>
      <c r="L25" s="259">
        <v>6625</v>
      </c>
      <c r="M25" s="234" t="s">
        <v>746</v>
      </c>
      <c r="N25" s="229">
        <f t="shared" si="0"/>
        <v>1.0082179272561254</v>
      </c>
      <c r="O25" s="230">
        <f t="shared" si="1"/>
        <v>1237</v>
      </c>
      <c r="P25" s="230" t="s">
        <v>719</v>
      </c>
      <c r="Q25" s="239" t="s">
        <v>423</v>
      </c>
      <c r="R25" s="232" t="s">
        <v>587</v>
      </c>
      <c r="S25" s="231"/>
    </row>
    <row r="26" spans="1:19" s="233" customFormat="1" ht="15" customHeight="1" x14ac:dyDescent="0.25">
      <c r="A26" s="223">
        <v>3</v>
      </c>
      <c r="B26" s="223">
        <v>53</v>
      </c>
      <c r="C26" s="223">
        <v>245</v>
      </c>
      <c r="D26" s="234" t="s">
        <v>253</v>
      </c>
      <c r="E26" s="225" t="s">
        <v>421</v>
      </c>
      <c r="F26" s="259">
        <v>201000</v>
      </c>
      <c r="G26" s="259">
        <v>187566</v>
      </c>
      <c r="H26" s="259">
        <v>211000</v>
      </c>
      <c r="I26" s="259">
        <v>231000</v>
      </c>
      <c r="J26" s="260">
        <v>251000</v>
      </c>
      <c r="K26" s="261">
        <v>251000</v>
      </c>
      <c r="L26" s="259">
        <v>209010</v>
      </c>
      <c r="M26" s="234" t="s">
        <v>747</v>
      </c>
      <c r="N26" s="229">
        <f t="shared" si="0"/>
        <v>0.99056872037914689</v>
      </c>
      <c r="O26" s="230">
        <f t="shared" si="1"/>
        <v>343</v>
      </c>
      <c r="P26" s="230" t="s">
        <v>719</v>
      </c>
      <c r="Q26" s="262" t="s">
        <v>423</v>
      </c>
      <c r="R26" s="232" t="s">
        <v>587</v>
      </c>
      <c r="S26" s="231"/>
    </row>
    <row r="27" spans="1:19" s="233" customFormat="1" ht="15" customHeight="1" x14ac:dyDescent="0.25">
      <c r="A27" s="223">
        <v>3</v>
      </c>
      <c r="B27" s="223">
        <v>53</v>
      </c>
      <c r="C27" s="223">
        <v>246</v>
      </c>
      <c r="D27" s="234" t="s">
        <v>132</v>
      </c>
      <c r="E27" s="225" t="s">
        <v>428</v>
      </c>
      <c r="F27" s="226">
        <v>4</v>
      </c>
      <c r="G27" s="226">
        <v>16</v>
      </c>
      <c r="H27" s="226">
        <v>144</v>
      </c>
      <c r="I27" s="226">
        <v>150</v>
      </c>
      <c r="J27" s="227">
        <v>317</v>
      </c>
      <c r="K27" s="228">
        <v>317</v>
      </c>
      <c r="L27" s="226">
        <v>16</v>
      </c>
      <c r="M27" s="234" t="s">
        <v>748</v>
      </c>
      <c r="N27" s="229">
        <f t="shared" si="0"/>
        <v>0.1111111111111111</v>
      </c>
      <c r="O27" s="230">
        <f t="shared" si="1"/>
        <v>1984</v>
      </c>
      <c r="P27" s="230" t="s">
        <v>385</v>
      </c>
      <c r="Q27" s="231" t="s">
        <v>430</v>
      </c>
      <c r="R27" s="232" t="s">
        <v>586</v>
      </c>
      <c r="S27" s="231"/>
    </row>
    <row r="28" spans="1:19" s="233" customFormat="1" ht="15" customHeight="1" x14ac:dyDescent="0.25">
      <c r="A28" s="223">
        <v>3</v>
      </c>
      <c r="B28" s="223">
        <v>53</v>
      </c>
      <c r="C28" s="223">
        <v>247</v>
      </c>
      <c r="D28" s="234" t="s">
        <v>133</v>
      </c>
      <c r="E28" s="225" t="s">
        <v>431</v>
      </c>
      <c r="F28" s="226">
        <v>10</v>
      </c>
      <c r="G28" s="226">
        <v>10</v>
      </c>
      <c r="H28" s="226">
        <v>20</v>
      </c>
      <c r="I28" s="226">
        <v>30</v>
      </c>
      <c r="J28" s="227">
        <v>40</v>
      </c>
      <c r="K28" s="228">
        <v>40</v>
      </c>
      <c r="L28" s="226">
        <v>11</v>
      </c>
      <c r="M28" s="234" t="s">
        <v>749</v>
      </c>
      <c r="N28" s="229">
        <f t="shared" si="0"/>
        <v>0.55000000000000004</v>
      </c>
      <c r="O28" s="230">
        <f t="shared" si="1"/>
        <v>1789</v>
      </c>
      <c r="P28" s="230" t="s">
        <v>385</v>
      </c>
      <c r="Q28" s="262" t="s">
        <v>433</v>
      </c>
      <c r="R28" s="232" t="s">
        <v>586</v>
      </c>
      <c r="S28" s="231"/>
    </row>
    <row r="29" spans="1:19" s="174" customFormat="1" ht="15" customHeight="1" x14ac:dyDescent="0.25">
      <c r="A29" s="165">
        <v>3</v>
      </c>
      <c r="B29" s="165">
        <v>53</v>
      </c>
      <c r="C29" s="165">
        <v>307</v>
      </c>
      <c r="D29" s="73" t="s">
        <v>434</v>
      </c>
      <c r="E29" s="167" t="s">
        <v>410</v>
      </c>
      <c r="F29" s="168">
        <v>1</v>
      </c>
      <c r="G29" s="168">
        <v>1</v>
      </c>
      <c r="H29" s="168">
        <v>0</v>
      </c>
      <c r="I29" s="168">
        <v>0</v>
      </c>
      <c r="J29" s="169">
        <v>0</v>
      </c>
      <c r="K29" s="147">
        <v>1</v>
      </c>
      <c r="L29" s="168">
        <v>1</v>
      </c>
      <c r="M29" s="179" t="s">
        <v>435</v>
      </c>
      <c r="N29" s="170">
        <f t="shared" si="0"/>
        <v>0</v>
      </c>
      <c r="O29" s="171">
        <f t="shared" si="1"/>
        <v>21</v>
      </c>
      <c r="P29" s="171" t="s">
        <v>719</v>
      </c>
      <c r="Q29" s="172" t="s">
        <v>412</v>
      </c>
      <c r="R29" s="173" t="s">
        <v>586</v>
      </c>
      <c r="S29" s="172" t="s">
        <v>436</v>
      </c>
    </row>
    <row r="30" spans="1:19" s="233" customFormat="1" ht="15" customHeight="1" x14ac:dyDescent="0.25">
      <c r="A30" s="223">
        <v>3</v>
      </c>
      <c r="B30" s="223">
        <v>54</v>
      </c>
      <c r="C30" s="223">
        <v>248</v>
      </c>
      <c r="D30" s="234" t="s">
        <v>135</v>
      </c>
      <c r="E30" s="225" t="s">
        <v>428</v>
      </c>
      <c r="F30" s="259">
        <v>2000000</v>
      </c>
      <c r="G30" s="259">
        <v>2211031</v>
      </c>
      <c r="H30" s="259">
        <v>3800000</v>
      </c>
      <c r="I30" s="259">
        <v>4700000</v>
      </c>
      <c r="J30" s="260">
        <v>5700000</v>
      </c>
      <c r="K30" s="261">
        <v>5700000</v>
      </c>
      <c r="L30" s="259">
        <v>3642611</v>
      </c>
      <c r="M30" s="234" t="s">
        <v>750</v>
      </c>
      <c r="N30" s="229">
        <f t="shared" si="0"/>
        <v>0.9585818421052632</v>
      </c>
      <c r="O30" s="230">
        <f t="shared" si="1"/>
        <v>315</v>
      </c>
      <c r="P30" s="230" t="s">
        <v>385</v>
      </c>
      <c r="Q30" s="231" t="s">
        <v>430</v>
      </c>
      <c r="R30" s="232" t="s">
        <v>586</v>
      </c>
      <c r="S30" s="231" t="s">
        <v>735</v>
      </c>
    </row>
    <row r="31" spans="1:19" s="233" customFormat="1" ht="15" customHeight="1" x14ac:dyDescent="0.25">
      <c r="A31" s="223">
        <v>3</v>
      </c>
      <c r="B31" s="223">
        <v>55</v>
      </c>
      <c r="C31" s="223">
        <v>249</v>
      </c>
      <c r="D31" s="234" t="s">
        <v>137</v>
      </c>
      <c r="E31" s="225" t="s">
        <v>431</v>
      </c>
      <c r="F31" s="226">
        <v>250</v>
      </c>
      <c r="G31" s="226">
        <v>256</v>
      </c>
      <c r="H31" s="226">
        <v>500</v>
      </c>
      <c r="I31" s="226">
        <v>750</v>
      </c>
      <c r="J31" s="227">
        <v>1000</v>
      </c>
      <c r="K31" s="261">
        <v>1000</v>
      </c>
      <c r="L31" s="226">
        <v>427</v>
      </c>
      <c r="M31" s="234" t="s">
        <v>751</v>
      </c>
      <c r="N31" s="229">
        <f t="shared" si="0"/>
        <v>0.85399999999999998</v>
      </c>
      <c r="O31" s="230">
        <f t="shared" si="1"/>
        <v>1728</v>
      </c>
      <c r="P31" s="230" t="s">
        <v>385</v>
      </c>
      <c r="Q31" s="262" t="s">
        <v>433</v>
      </c>
      <c r="R31" s="232" t="s">
        <v>587</v>
      </c>
      <c r="S31" s="231"/>
    </row>
    <row r="32" spans="1:19" s="233" customFormat="1" ht="15" customHeight="1" x14ac:dyDescent="0.25">
      <c r="A32" s="223">
        <v>3</v>
      </c>
      <c r="B32" s="223">
        <v>55</v>
      </c>
      <c r="C32" s="223">
        <v>250</v>
      </c>
      <c r="D32" s="234" t="s">
        <v>138</v>
      </c>
      <c r="E32" s="225" t="s">
        <v>255</v>
      </c>
      <c r="F32" s="259">
        <v>80</v>
      </c>
      <c r="G32" s="259">
        <v>104</v>
      </c>
      <c r="H32" s="259">
        <v>120</v>
      </c>
      <c r="I32" s="259">
        <v>160</v>
      </c>
      <c r="J32" s="260">
        <v>200</v>
      </c>
      <c r="K32" s="261">
        <v>200</v>
      </c>
      <c r="L32" s="259">
        <v>125</v>
      </c>
      <c r="M32" s="234" t="s">
        <v>439</v>
      </c>
      <c r="N32" s="229">
        <f t="shared" si="0"/>
        <v>1.0416666666666667</v>
      </c>
      <c r="O32" s="230">
        <f t="shared" si="1"/>
        <v>380</v>
      </c>
      <c r="P32" s="230" t="s">
        <v>385</v>
      </c>
      <c r="Q32" s="231" t="s">
        <v>440</v>
      </c>
      <c r="R32" s="232" t="s">
        <v>586</v>
      </c>
      <c r="S32" s="231"/>
    </row>
    <row r="33" spans="1:19" s="233" customFormat="1" ht="15" customHeight="1" x14ac:dyDescent="0.25">
      <c r="A33" s="223">
        <v>3</v>
      </c>
      <c r="B33" s="223">
        <v>55</v>
      </c>
      <c r="C33" s="223">
        <v>251</v>
      </c>
      <c r="D33" s="234" t="s">
        <v>139</v>
      </c>
      <c r="E33" s="225" t="s">
        <v>441</v>
      </c>
      <c r="F33" s="226">
        <v>230</v>
      </c>
      <c r="G33" s="226">
        <v>263</v>
      </c>
      <c r="H33" s="226">
        <v>330</v>
      </c>
      <c r="I33" s="226">
        <v>430</v>
      </c>
      <c r="J33" s="227">
        <v>530</v>
      </c>
      <c r="K33" s="261">
        <v>530</v>
      </c>
      <c r="L33" s="226">
        <v>279</v>
      </c>
      <c r="M33" s="263" t="s">
        <v>752</v>
      </c>
      <c r="N33" s="266">
        <f t="shared" si="0"/>
        <v>0.84545454545454546</v>
      </c>
      <c r="O33" s="230">
        <f t="shared" si="1"/>
        <v>1901</v>
      </c>
      <c r="P33" s="230" t="s">
        <v>385</v>
      </c>
      <c r="Q33" s="231" t="s">
        <v>443</v>
      </c>
      <c r="R33" s="232" t="s">
        <v>586</v>
      </c>
      <c r="S33" s="231"/>
    </row>
    <row r="34" spans="1:19" s="174" customFormat="1" ht="15" customHeight="1" x14ac:dyDescent="0.25">
      <c r="A34" s="165">
        <v>4</v>
      </c>
      <c r="B34" s="165">
        <v>56</v>
      </c>
      <c r="C34" s="165">
        <v>252</v>
      </c>
      <c r="D34" s="179" t="s">
        <v>256</v>
      </c>
      <c r="E34" s="167" t="s">
        <v>388</v>
      </c>
      <c r="F34" s="168">
        <v>3</v>
      </c>
      <c r="G34" s="168">
        <v>2</v>
      </c>
      <c r="H34" s="168">
        <v>5</v>
      </c>
      <c r="I34" s="168">
        <v>6</v>
      </c>
      <c r="J34" s="169">
        <v>6</v>
      </c>
      <c r="K34" s="147">
        <v>6</v>
      </c>
      <c r="L34" s="183">
        <v>5</v>
      </c>
      <c r="M34" s="179" t="s">
        <v>753</v>
      </c>
      <c r="N34" s="170">
        <f t="shared" si="0"/>
        <v>1</v>
      </c>
      <c r="O34" s="171">
        <f t="shared" si="1"/>
        <v>1004</v>
      </c>
      <c r="P34" s="171" t="s">
        <v>385</v>
      </c>
      <c r="Q34" s="172" t="s">
        <v>390</v>
      </c>
      <c r="R34" s="173" t="s">
        <v>586</v>
      </c>
      <c r="S34" s="172" t="s">
        <v>407</v>
      </c>
    </row>
    <row r="35" spans="1:19" s="233" customFormat="1" ht="15" customHeight="1" x14ac:dyDescent="0.25">
      <c r="A35" s="223">
        <v>4</v>
      </c>
      <c r="B35" s="223">
        <v>57</v>
      </c>
      <c r="C35" s="223">
        <v>253</v>
      </c>
      <c r="D35" s="234" t="s">
        <v>149</v>
      </c>
      <c r="E35" s="225" t="s">
        <v>445</v>
      </c>
      <c r="F35" s="272">
        <v>10000000000</v>
      </c>
      <c r="G35" s="272">
        <v>11359904293</v>
      </c>
      <c r="H35" s="272">
        <v>20000000000</v>
      </c>
      <c r="I35" s="272">
        <v>30000000000</v>
      </c>
      <c r="J35" s="273">
        <v>40000000000</v>
      </c>
      <c r="K35" s="274">
        <v>40000000000</v>
      </c>
      <c r="L35" s="272">
        <v>17396749560</v>
      </c>
      <c r="M35" s="234" t="s">
        <v>754</v>
      </c>
      <c r="N35" s="275">
        <f t="shared" si="0"/>
        <v>0.869837478</v>
      </c>
      <c r="O35" s="230">
        <f t="shared" si="1"/>
        <v>182</v>
      </c>
      <c r="P35" s="230" t="s">
        <v>385</v>
      </c>
      <c r="Q35" s="262" t="s">
        <v>755</v>
      </c>
      <c r="R35" s="232" t="s">
        <v>586</v>
      </c>
      <c r="S35" s="231"/>
    </row>
    <row r="36" spans="1:19" s="233" customFormat="1" ht="15" customHeight="1" x14ac:dyDescent="0.25">
      <c r="A36" s="223">
        <v>4</v>
      </c>
      <c r="B36" s="223">
        <v>57</v>
      </c>
      <c r="C36" s="223">
        <v>254</v>
      </c>
      <c r="D36" s="234" t="s">
        <v>151</v>
      </c>
      <c r="E36" s="225" t="s">
        <v>400</v>
      </c>
      <c r="F36" s="272">
        <v>70</v>
      </c>
      <c r="G36" s="272">
        <v>86</v>
      </c>
      <c r="H36" s="272">
        <v>100</v>
      </c>
      <c r="I36" s="272">
        <v>150</v>
      </c>
      <c r="J36" s="273">
        <v>200</v>
      </c>
      <c r="K36" s="228">
        <v>200</v>
      </c>
      <c r="L36" s="272">
        <v>94</v>
      </c>
      <c r="M36" s="234" t="s">
        <v>756</v>
      </c>
      <c r="N36" s="275">
        <f t="shared" si="0"/>
        <v>0.94</v>
      </c>
      <c r="O36" s="230">
        <f t="shared" si="1"/>
        <v>386</v>
      </c>
      <c r="P36" s="230" t="s">
        <v>719</v>
      </c>
      <c r="Q36" s="231" t="s">
        <v>728</v>
      </c>
      <c r="R36" s="232" t="s">
        <v>586</v>
      </c>
      <c r="S36" s="231"/>
    </row>
    <row r="37" spans="1:19" s="233" customFormat="1" ht="15" customHeight="1" x14ac:dyDescent="0.25">
      <c r="A37" s="223">
        <v>5</v>
      </c>
      <c r="B37" s="223">
        <v>58</v>
      </c>
      <c r="C37" s="223">
        <v>255</v>
      </c>
      <c r="D37" s="234" t="s">
        <v>257</v>
      </c>
      <c r="E37" s="225" t="s">
        <v>449</v>
      </c>
      <c r="F37" s="226">
        <v>81</v>
      </c>
      <c r="G37" s="226">
        <v>81</v>
      </c>
      <c r="H37" s="226">
        <v>98</v>
      </c>
      <c r="I37" s="226">
        <v>115</v>
      </c>
      <c r="J37" s="227">
        <v>133</v>
      </c>
      <c r="K37" s="228">
        <v>133</v>
      </c>
      <c r="L37" s="226">
        <f>81+2</f>
        <v>83</v>
      </c>
      <c r="M37" s="234" t="s">
        <v>757</v>
      </c>
      <c r="N37" s="229">
        <f t="shared" si="0"/>
        <v>0.84693877551020413</v>
      </c>
      <c r="O37" s="230">
        <f t="shared" si="1"/>
        <v>273</v>
      </c>
      <c r="P37" s="230" t="s">
        <v>385</v>
      </c>
      <c r="Q37" s="231" t="s">
        <v>451</v>
      </c>
      <c r="R37" s="232" t="s">
        <v>587</v>
      </c>
      <c r="S37" s="231"/>
    </row>
    <row r="38" spans="1:19" s="233" customFormat="1" ht="15" customHeight="1" x14ac:dyDescent="0.25">
      <c r="A38" s="223">
        <v>5</v>
      </c>
      <c r="B38" s="223">
        <v>58</v>
      </c>
      <c r="C38" s="223">
        <v>256</v>
      </c>
      <c r="D38" s="234" t="s">
        <v>452</v>
      </c>
      <c r="E38" s="225" t="s">
        <v>453</v>
      </c>
      <c r="F38" s="226" t="s">
        <v>241</v>
      </c>
      <c r="G38" s="226" t="s">
        <v>241</v>
      </c>
      <c r="H38" s="226" t="s">
        <v>241</v>
      </c>
      <c r="I38" s="226" t="s">
        <v>241</v>
      </c>
      <c r="J38" s="227">
        <v>1</v>
      </c>
      <c r="K38" s="228">
        <v>1</v>
      </c>
      <c r="L38" s="226" t="s">
        <v>123</v>
      </c>
      <c r="M38" s="234" t="s">
        <v>758</v>
      </c>
      <c r="N38" s="229" t="str">
        <f t="shared" si="0"/>
        <v>NA</v>
      </c>
      <c r="O38" s="230">
        <f t="shared" si="1"/>
        <v>261</v>
      </c>
      <c r="P38" s="230" t="s">
        <v>385</v>
      </c>
      <c r="Q38" s="262" t="s">
        <v>455</v>
      </c>
      <c r="R38" s="232" t="s">
        <v>586</v>
      </c>
      <c r="S38" s="231" t="s">
        <v>456</v>
      </c>
    </row>
    <row r="39" spans="1:19" s="233" customFormat="1" ht="15" customHeight="1" x14ac:dyDescent="0.25">
      <c r="A39" s="223">
        <v>5</v>
      </c>
      <c r="B39" s="223">
        <v>58</v>
      </c>
      <c r="C39" s="223">
        <v>257</v>
      </c>
      <c r="D39" s="234" t="s">
        <v>165</v>
      </c>
      <c r="E39" s="225" t="s">
        <v>453</v>
      </c>
      <c r="F39" s="226">
        <v>82</v>
      </c>
      <c r="G39" s="226">
        <v>82</v>
      </c>
      <c r="H39" s="226">
        <v>164</v>
      </c>
      <c r="I39" s="226">
        <v>246</v>
      </c>
      <c r="J39" s="227">
        <v>328</v>
      </c>
      <c r="K39" s="228">
        <v>328</v>
      </c>
      <c r="L39" s="226">
        <v>147</v>
      </c>
      <c r="M39" s="234" t="s">
        <v>759</v>
      </c>
      <c r="N39" s="229">
        <f t="shared" si="0"/>
        <v>0.89634146341463417</v>
      </c>
      <c r="O39" s="230">
        <f t="shared" si="1"/>
        <v>990</v>
      </c>
      <c r="P39" s="230" t="s">
        <v>385</v>
      </c>
      <c r="Q39" s="262" t="s">
        <v>455</v>
      </c>
      <c r="R39" s="232" t="s">
        <v>586</v>
      </c>
      <c r="S39" s="231"/>
    </row>
    <row r="40" spans="1:19" s="174" customFormat="1" ht="15" customHeight="1" x14ac:dyDescent="0.25">
      <c r="A40" s="165">
        <v>5</v>
      </c>
      <c r="B40" s="165">
        <v>60</v>
      </c>
      <c r="C40" s="165">
        <v>259</v>
      </c>
      <c r="D40" s="179" t="s">
        <v>258</v>
      </c>
      <c r="E40" s="167" t="s">
        <v>421</v>
      </c>
      <c r="F40" s="168">
        <v>1</v>
      </c>
      <c r="G40" s="168">
        <v>1</v>
      </c>
      <c r="H40" s="168">
        <v>2</v>
      </c>
      <c r="I40" s="168">
        <v>3</v>
      </c>
      <c r="J40" s="169">
        <v>4</v>
      </c>
      <c r="K40" s="147">
        <v>4</v>
      </c>
      <c r="L40" s="168">
        <v>2</v>
      </c>
      <c r="M40" s="179" t="s">
        <v>760</v>
      </c>
      <c r="N40" s="170">
        <f t="shared" si="0"/>
        <v>1</v>
      </c>
      <c r="O40" s="171">
        <f t="shared" si="1"/>
        <v>429</v>
      </c>
      <c r="P40" s="171" t="s">
        <v>719</v>
      </c>
      <c r="Q40" s="148" t="s">
        <v>423</v>
      </c>
      <c r="R40" s="173" t="s">
        <v>586</v>
      </c>
      <c r="S40" s="172"/>
    </row>
    <row r="41" spans="1:19" s="198" customFormat="1" ht="15" customHeight="1" x14ac:dyDescent="0.25">
      <c r="A41" s="187"/>
      <c r="B41" s="187">
        <v>60</v>
      </c>
      <c r="C41" s="187">
        <v>290</v>
      </c>
      <c r="D41" s="188" t="s">
        <v>459</v>
      </c>
      <c r="E41" s="189" t="s">
        <v>460</v>
      </c>
      <c r="F41" s="190" t="s">
        <v>44</v>
      </c>
      <c r="G41" s="190">
        <v>10</v>
      </c>
      <c r="H41" s="190" t="s">
        <v>44</v>
      </c>
      <c r="I41" s="190" t="s">
        <v>44</v>
      </c>
      <c r="J41" s="191" t="s">
        <v>44</v>
      </c>
      <c r="K41" s="192" t="s">
        <v>44</v>
      </c>
      <c r="L41" s="190" t="s">
        <v>123</v>
      </c>
      <c r="M41" s="193" t="s">
        <v>123</v>
      </c>
      <c r="N41" s="194" t="str">
        <f t="shared" si="0"/>
        <v>NA</v>
      </c>
      <c r="O41" s="195">
        <f t="shared" si="1"/>
        <v>2</v>
      </c>
      <c r="P41" s="171" t="s">
        <v>719</v>
      </c>
      <c r="Q41" s="196" t="s">
        <v>412</v>
      </c>
      <c r="R41" s="197" t="s">
        <v>586</v>
      </c>
      <c r="S41" s="196" t="s">
        <v>462</v>
      </c>
    </row>
    <row r="42" spans="1:19" s="233" customFormat="1" ht="15" customHeight="1" x14ac:dyDescent="0.25">
      <c r="A42" s="223">
        <v>5</v>
      </c>
      <c r="B42" s="223">
        <v>60</v>
      </c>
      <c r="C42" s="223">
        <v>309</v>
      </c>
      <c r="D42" s="234" t="s">
        <v>140</v>
      </c>
      <c r="E42" s="225" t="s">
        <v>421</v>
      </c>
      <c r="F42" s="226">
        <v>100</v>
      </c>
      <c r="G42" s="226">
        <v>100</v>
      </c>
      <c r="H42" s="226">
        <v>107</v>
      </c>
      <c r="I42" s="226">
        <v>317</v>
      </c>
      <c r="J42" s="227">
        <v>417</v>
      </c>
      <c r="K42" s="261">
        <v>417</v>
      </c>
      <c r="L42" s="226">
        <v>100</v>
      </c>
      <c r="M42" s="234" t="s">
        <v>761</v>
      </c>
      <c r="N42" s="229">
        <f>IF(OR(H42="Por definir",H42="-"),"NA",IFERROR(L42/H42,0))</f>
        <v>0.93457943925233644</v>
      </c>
      <c r="O42" s="230">
        <f t="shared" si="1"/>
        <v>631</v>
      </c>
      <c r="P42" s="230" t="s">
        <v>719</v>
      </c>
      <c r="Q42" s="262" t="s">
        <v>423</v>
      </c>
      <c r="R42" s="232" t="s">
        <v>586</v>
      </c>
      <c r="S42" s="231"/>
    </row>
    <row r="43" spans="1:19" s="233" customFormat="1" ht="15" customHeight="1" x14ac:dyDescent="0.25">
      <c r="A43" s="223">
        <v>6</v>
      </c>
      <c r="B43" s="223">
        <v>61</v>
      </c>
      <c r="C43" s="223">
        <v>260</v>
      </c>
      <c r="D43" s="234" t="s">
        <v>196</v>
      </c>
      <c r="E43" s="225" t="s">
        <v>391</v>
      </c>
      <c r="F43" s="226">
        <v>11</v>
      </c>
      <c r="G43" s="226">
        <v>11</v>
      </c>
      <c r="H43" s="226">
        <v>12</v>
      </c>
      <c r="I43" s="226">
        <v>13</v>
      </c>
      <c r="J43" s="227">
        <v>14</v>
      </c>
      <c r="K43" s="228">
        <v>14</v>
      </c>
      <c r="L43" s="226">
        <v>12</v>
      </c>
      <c r="M43" s="234" t="s">
        <v>762</v>
      </c>
      <c r="N43" s="229">
        <f t="shared" ref="N43:N74" si="2">IF(OR(H43="Por definir",H43="-"),"NA",IFERROR(L43/H43,0))</f>
        <v>1</v>
      </c>
      <c r="O43" s="230">
        <f t="shared" si="1"/>
        <v>703</v>
      </c>
      <c r="P43" s="230" t="s">
        <v>385</v>
      </c>
      <c r="Q43" s="231" t="s">
        <v>393</v>
      </c>
      <c r="R43" s="232" t="s">
        <v>587</v>
      </c>
      <c r="S43" s="231"/>
    </row>
    <row r="44" spans="1:19" s="233" customFormat="1" ht="15" customHeight="1" x14ac:dyDescent="0.25">
      <c r="A44" s="223">
        <v>6</v>
      </c>
      <c r="B44" s="223">
        <v>61</v>
      </c>
      <c r="C44" s="223">
        <v>261</v>
      </c>
      <c r="D44" s="234" t="s">
        <v>197</v>
      </c>
      <c r="E44" s="225" t="s">
        <v>391</v>
      </c>
      <c r="F44" s="226">
        <v>21</v>
      </c>
      <c r="G44" s="226">
        <v>21</v>
      </c>
      <c r="H44" s="226">
        <v>65</v>
      </c>
      <c r="I44" s="226">
        <v>65</v>
      </c>
      <c r="J44" s="227">
        <v>49</v>
      </c>
      <c r="K44" s="228">
        <v>200</v>
      </c>
      <c r="L44" s="226">
        <v>40</v>
      </c>
      <c r="M44" s="263" t="s">
        <v>763</v>
      </c>
      <c r="N44" s="229">
        <f t="shared" si="2"/>
        <v>0.61538461538461542</v>
      </c>
      <c r="O44" s="230">
        <f t="shared" si="1"/>
        <v>923</v>
      </c>
      <c r="P44" s="230" t="s">
        <v>385</v>
      </c>
      <c r="Q44" s="231" t="s">
        <v>393</v>
      </c>
      <c r="R44" s="232" t="s">
        <v>587</v>
      </c>
      <c r="S44" s="231" t="s">
        <v>764</v>
      </c>
    </row>
    <row r="45" spans="1:19" s="233" customFormat="1" ht="15" customHeight="1" x14ac:dyDescent="0.25">
      <c r="A45" s="223">
        <v>6</v>
      </c>
      <c r="B45" s="223">
        <v>62</v>
      </c>
      <c r="C45" s="223">
        <v>262</v>
      </c>
      <c r="D45" s="234" t="s">
        <v>260</v>
      </c>
      <c r="E45" s="225" t="s">
        <v>391</v>
      </c>
      <c r="F45" s="226">
        <v>6</v>
      </c>
      <c r="G45" s="226">
        <v>6</v>
      </c>
      <c r="H45" s="226">
        <v>6</v>
      </c>
      <c r="I45" s="226">
        <v>7</v>
      </c>
      <c r="J45" s="227">
        <v>8</v>
      </c>
      <c r="K45" s="228">
        <v>8</v>
      </c>
      <c r="L45" s="226">
        <v>6</v>
      </c>
      <c r="M45" s="234" t="s">
        <v>765</v>
      </c>
      <c r="N45" s="229">
        <f t="shared" si="2"/>
        <v>1</v>
      </c>
      <c r="O45" s="230">
        <f t="shared" si="1"/>
        <v>324</v>
      </c>
      <c r="P45" s="230" t="s">
        <v>385</v>
      </c>
      <c r="Q45" s="231" t="s">
        <v>393</v>
      </c>
      <c r="R45" s="232" t="s">
        <v>587</v>
      </c>
      <c r="S45" s="231"/>
    </row>
    <row r="46" spans="1:19" s="233" customFormat="1" ht="15" customHeight="1" x14ac:dyDescent="0.25">
      <c r="A46" s="223">
        <v>6</v>
      </c>
      <c r="B46" s="223">
        <v>62</v>
      </c>
      <c r="C46" s="223">
        <v>263</v>
      </c>
      <c r="D46" s="234" t="s">
        <v>200</v>
      </c>
      <c r="E46" s="225" t="s">
        <v>391</v>
      </c>
      <c r="F46" s="226">
        <v>1145</v>
      </c>
      <c r="G46" s="226">
        <v>1145</v>
      </c>
      <c r="H46" s="226">
        <v>1152</v>
      </c>
      <c r="I46" s="226">
        <v>1159</v>
      </c>
      <c r="J46" s="227">
        <v>1161</v>
      </c>
      <c r="K46" s="228">
        <v>1161</v>
      </c>
      <c r="L46" s="226">
        <v>1148</v>
      </c>
      <c r="M46" s="263" t="s">
        <v>766</v>
      </c>
      <c r="N46" s="229">
        <f t="shared" si="2"/>
        <v>0.99652777777777779</v>
      </c>
      <c r="O46" s="230">
        <f t="shared" si="1"/>
        <v>461</v>
      </c>
      <c r="P46" s="230" t="s">
        <v>385</v>
      </c>
      <c r="Q46" s="231" t="s">
        <v>393</v>
      </c>
      <c r="R46" s="232" t="s">
        <v>587</v>
      </c>
      <c r="S46" s="231"/>
    </row>
    <row r="47" spans="1:19" s="233" customFormat="1" ht="15" customHeight="1" x14ac:dyDescent="0.25">
      <c r="A47" s="223">
        <v>6</v>
      </c>
      <c r="B47" s="223">
        <v>62</v>
      </c>
      <c r="C47" s="223">
        <v>264</v>
      </c>
      <c r="D47" s="234" t="s">
        <v>201</v>
      </c>
      <c r="E47" s="225" t="s">
        <v>421</v>
      </c>
      <c r="F47" s="226">
        <v>2</v>
      </c>
      <c r="G47" s="226">
        <v>2</v>
      </c>
      <c r="H47" s="226">
        <v>2</v>
      </c>
      <c r="I47" s="226">
        <v>3</v>
      </c>
      <c r="J47" s="227">
        <v>4</v>
      </c>
      <c r="K47" s="228">
        <v>4</v>
      </c>
      <c r="L47" s="226">
        <v>4</v>
      </c>
      <c r="M47" s="234" t="s">
        <v>767</v>
      </c>
      <c r="N47" s="229">
        <f t="shared" si="2"/>
        <v>2</v>
      </c>
      <c r="O47" s="230">
        <f t="shared" si="1"/>
        <v>1417</v>
      </c>
      <c r="P47" s="230" t="s">
        <v>719</v>
      </c>
      <c r="Q47" s="239" t="s">
        <v>423</v>
      </c>
      <c r="R47" s="232" t="s">
        <v>587</v>
      </c>
      <c r="S47" s="231"/>
    </row>
    <row r="48" spans="1:19" s="233" customFormat="1" ht="15" customHeight="1" x14ac:dyDescent="0.25">
      <c r="A48" s="223">
        <v>6</v>
      </c>
      <c r="B48" s="223">
        <v>67</v>
      </c>
      <c r="C48" s="223">
        <v>297</v>
      </c>
      <c r="D48" s="263" t="s">
        <v>468</v>
      </c>
      <c r="E48" s="225" t="s">
        <v>410</v>
      </c>
      <c r="F48" s="256">
        <v>1</v>
      </c>
      <c r="G48" s="256">
        <v>1</v>
      </c>
      <c r="H48" s="256">
        <v>1</v>
      </c>
      <c r="I48" s="256">
        <v>1</v>
      </c>
      <c r="J48" s="257">
        <v>1</v>
      </c>
      <c r="K48" s="258">
        <v>1</v>
      </c>
      <c r="L48" s="256">
        <v>0.7</v>
      </c>
      <c r="M48" s="263" t="s">
        <v>768</v>
      </c>
      <c r="N48" s="229">
        <f t="shared" si="2"/>
        <v>0.7</v>
      </c>
      <c r="O48" s="230">
        <f t="shared" si="1"/>
        <v>839</v>
      </c>
      <c r="P48" s="230" t="s">
        <v>719</v>
      </c>
      <c r="Q48" s="231" t="s">
        <v>412</v>
      </c>
      <c r="R48" s="232" t="s">
        <v>586</v>
      </c>
      <c r="S48" s="231"/>
    </row>
    <row r="49" spans="1:19" s="233" customFormat="1" ht="15" customHeight="1" x14ac:dyDescent="0.25">
      <c r="A49" s="223">
        <v>6</v>
      </c>
      <c r="B49" s="223">
        <v>67</v>
      </c>
      <c r="C49" s="223">
        <v>310</v>
      </c>
      <c r="D49" s="234" t="s">
        <v>262</v>
      </c>
      <c r="E49" s="225" t="s">
        <v>421</v>
      </c>
      <c r="F49" s="259">
        <v>800000</v>
      </c>
      <c r="G49" s="259">
        <v>800000</v>
      </c>
      <c r="H49" s="259">
        <v>800000</v>
      </c>
      <c r="I49" s="259">
        <v>800000</v>
      </c>
      <c r="J49" s="260">
        <v>800000</v>
      </c>
      <c r="K49" s="261">
        <v>3200000</v>
      </c>
      <c r="L49" s="259">
        <v>430626</v>
      </c>
      <c r="M49" s="234" t="s">
        <v>769</v>
      </c>
      <c r="N49" s="229">
        <f t="shared" si="2"/>
        <v>0.5382825</v>
      </c>
      <c r="O49" s="230">
        <f t="shared" si="1"/>
        <v>636</v>
      </c>
      <c r="P49" s="230" t="s">
        <v>719</v>
      </c>
      <c r="Q49" s="262" t="s">
        <v>423</v>
      </c>
      <c r="R49" s="232" t="s">
        <v>586</v>
      </c>
      <c r="S49" s="231"/>
    </row>
    <row r="50" spans="1:19" s="233" customFormat="1" ht="15" customHeight="1" x14ac:dyDescent="0.25">
      <c r="A50" s="223">
        <v>6</v>
      </c>
      <c r="B50" s="223">
        <v>63</v>
      </c>
      <c r="C50" s="223">
        <v>265</v>
      </c>
      <c r="D50" s="234" t="s">
        <v>263</v>
      </c>
      <c r="E50" s="225" t="s">
        <v>391</v>
      </c>
      <c r="F50" s="226">
        <v>55</v>
      </c>
      <c r="G50" s="226">
        <v>55</v>
      </c>
      <c r="H50" s="226">
        <v>58</v>
      </c>
      <c r="I50" s="226">
        <v>62</v>
      </c>
      <c r="J50" s="227">
        <v>65</v>
      </c>
      <c r="K50" s="228">
        <v>65</v>
      </c>
      <c r="L50" s="226">
        <v>55</v>
      </c>
      <c r="M50" s="263" t="s">
        <v>770</v>
      </c>
      <c r="N50" s="229">
        <f t="shared" si="2"/>
        <v>0.94827586206896552</v>
      </c>
      <c r="O50" s="230">
        <f t="shared" si="1"/>
        <v>646</v>
      </c>
      <c r="P50" s="230" t="s">
        <v>385</v>
      </c>
      <c r="Q50" s="231" t="s">
        <v>393</v>
      </c>
      <c r="R50" s="232" t="s">
        <v>587</v>
      </c>
      <c r="S50" s="231"/>
    </row>
    <row r="51" spans="1:19" s="233" customFormat="1" ht="15" customHeight="1" x14ac:dyDescent="0.25">
      <c r="A51" s="223">
        <v>6</v>
      </c>
      <c r="B51" s="223">
        <v>63</v>
      </c>
      <c r="C51" s="223">
        <v>266</v>
      </c>
      <c r="D51" s="234" t="s">
        <v>203</v>
      </c>
      <c r="E51" s="225" t="s">
        <v>391</v>
      </c>
      <c r="F51" s="226">
        <v>67</v>
      </c>
      <c r="G51" s="226">
        <v>67</v>
      </c>
      <c r="H51" s="226">
        <v>70</v>
      </c>
      <c r="I51" s="226">
        <v>71</v>
      </c>
      <c r="J51" s="227">
        <v>73</v>
      </c>
      <c r="K51" s="228">
        <v>73</v>
      </c>
      <c r="L51" s="226">
        <v>67</v>
      </c>
      <c r="M51" s="234" t="s">
        <v>771</v>
      </c>
      <c r="N51" s="229">
        <f t="shared" si="2"/>
        <v>0.95714285714285718</v>
      </c>
      <c r="O51" s="230">
        <f t="shared" si="1"/>
        <v>288</v>
      </c>
      <c r="P51" s="230" t="s">
        <v>385</v>
      </c>
      <c r="Q51" s="231" t="s">
        <v>393</v>
      </c>
      <c r="R51" s="232" t="s">
        <v>587</v>
      </c>
      <c r="S51" s="231"/>
    </row>
    <row r="52" spans="1:19" s="174" customFormat="1" ht="15" customHeight="1" x14ac:dyDescent="0.25">
      <c r="A52" s="165">
        <v>6</v>
      </c>
      <c r="B52" s="165">
        <v>64</v>
      </c>
      <c r="C52" s="165">
        <v>267</v>
      </c>
      <c r="D52" s="179" t="s">
        <v>264</v>
      </c>
      <c r="E52" s="167" t="s">
        <v>453</v>
      </c>
      <c r="F52" s="199">
        <v>12</v>
      </c>
      <c r="G52" s="199">
        <v>12</v>
      </c>
      <c r="H52" s="199">
        <v>24</v>
      </c>
      <c r="I52" s="199">
        <v>36</v>
      </c>
      <c r="J52" s="200">
        <v>48</v>
      </c>
      <c r="K52" s="147">
        <v>48</v>
      </c>
      <c r="L52" s="199">
        <v>21</v>
      </c>
      <c r="M52" s="179" t="s">
        <v>772</v>
      </c>
      <c r="N52" s="170">
        <f t="shared" si="2"/>
        <v>0.875</v>
      </c>
      <c r="O52" s="171">
        <f t="shared" si="1"/>
        <v>1729</v>
      </c>
      <c r="P52" s="171" t="s">
        <v>385</v>
      </c>
      <c r="Q52" s="148" t="s">
        <v>455</v>
      </c>
      <c r="R52" s="173" t="s">
        <v>586</v>
      </c>
      <c r="S52" s="172"/>
    </row>
    <row r="53" spans="1:19" s="233" customFormat="1" ht="15" customHeight="1" x14ac:dyDescent="0.25">
      <c r="A53" s="223">
        <v>7</v>
      </c>
      <c r="B53" s="223">
        <v>65</v>
      </c>
      <c r="C53" s="223">
        <v>268</v>
      </c>
      <c r="D53" s="234" t="s">
        <v>89</v>
      </c>
      <c r="E53" s="225" t="s">
        <v>474</v>
      </c>
      <c r="F53" s="259">
        <v>4350</v>
      </c>
      <c r="G53" s="259">
        <v>4350</v>
      </c>
      <c r="H53" s="259">
        <v>6765</v>
      </c>
      <c r="I53" s="259">
        <v>9301</v>
      </c>
      <c r="J53" s="260">
        <v>11964</v>
      </c>
      <c r="K53" s="261">
        <v>11964</v>
      </c>
      <c r="L53" s="259">
        <v>6866</v>
      </c>
      <c r="M53" s="234" t="s">
        <v>773</v>
      </c>
      <c r="N53" s="266">
        <f t="shared" si="2"/>
        <v>1.0149297856614929</v>
      </c>
      <c r="O53" s="230">
        <f t="shared" si="1"/>
        <v>1512</v>
      </c>
      <c r="P53" s="230" t="s">
        <v>385</v>
      </c>
      <c r="Q53" s="231" t="s">
        <v>476</v>
      </c>
      <c r="R53" s="232" t="s">
        <v>587</v>
      </c>
      <c r="S53" s="231"/>
    </row>
    <row r="54" spans="1:19" s="233" customFormat="1" ht="15" customHeight="1" x14ac:dyDescent="0.25">
      <c r="A54" s="223">
        <v>7</v>
      </c>
      <c r="B54" s="223">
        <v>65</v>
      </c>
      <c r="C54" s="223">
        <v>269</v>
      </c>
      <c r="D54" s="234" t="s">
        <v>265</v>
      </c>
      <c r="E54" s="225" t="s">
        <v>474</v>
      </c>
      <c r="F54" s="235">
        <v>0.2</v>
      </c>
      <c r="G54" s="235">
        <v>0.2</v>
      </c>
      <c r="H54" s="235">
        <v>0.2</v>
      </c>
      <c r="I54" s="235">
        <v>0.2</v>
      </c>
      <c r="J54" s="236">
        <v>0.2</v>
      </c>
      <c r="K54" s="237">
        <v>0.2</v>
      </c>
      <c r="L54" s="235">
        <f>+(20%*80%)</f>
        <v>0.16000000000000003</v>
      </c>
      <c r="M54" s="263" t="s">
        <v>796</v>
      </c>
      <c r="N54" s="238">
        <f t="shared" si="2"/>
        <v>0.80000000000000016</v>
      </c>
      <c r="O54" s="230">
        <f t="shared" si="1"/>
        <v>1758</v>
      </c>
      <c r="P54" s="230" t="s">
        <v>385</v>
      </c>
      <c r="Q54" s="231" t="s">
        <v>476</v>
      </c>
      <c r="R54" s="232" t="s">
        <v>586</v>
      </c>
      <c r="S54" s="231"/>
    </row>
    <row r="55" spans="1:19" s="233" customFormat="1" ht="15" customHeight="1" x14ac:dyDescent="0.25">
      <c r="A55" s="223">
        <v>7</v>
      </c>
      <c r="B55" s="223">
        <v>65</v>
      </c>
      <c r="C55" s="223">
        <v>270</v>
      </c>
      <c r="D55" s="234" t="s">
        <v>91</v>
      </c>
      <c r="E55" s="225" t="s">
        <v>478</v>
      </c>
      <c r="F55" s="259">
        <v>1945</v>
      </c>
      <c r="G55" s="259">
        <v>1801</v>
      </c>
      <c r="H55" s="259">
        <v>3073</v>
      </c>
      <c r="I55" s="259">
        <v>4257</v>
      </c>
      <c r="J55" s="260">
        <v>5500</v>
      </c>
      <c r="K55" s="261">
        <v>5500</v>
      </c>
      <c r="L55" s="259">
        <v>5500</v>
      </c>
      <c r="M55" s="234" t="s">
        <v>774</v>
      </c>
      <c r="N55" s="229">
        <f t="shared" si="2"/>
        <v>1.7897819720143182</v>
      </c>
      <c r="O55" s="230">
        <f t="shared" si="1"/>
        <v>165</v>
      </c>
      <c r="P55" s="230" t="s">
        <v>385</v>
      </c>
      <c r="Q55" s="262" t="s">
        <v>480</v>
      </c>
      <c r="R55" s="232" t="s">
        <v>587</v>
      </c>
      <c r="S55" s="231"/>
    </row>
    <row r="56" spans="1:19" s="233" customFormat="1" ht="15" customHeight="1" x14ac:dyDescent="0.25">
      <c r="A56" s="223">
        <v>7</v>
      </c>
      <c r="B56" s="223">
        <v>65</v>
      </c>
      <c r="C56" s="223">
        <v>271</v>
      </c>
      <c r="D56" s="234" t="s">
        <v>266</v>
      </c>
      <c r="E56" s="225" t="s">
        <v>478</v>
      </c>
      <c r="F56" s="267">
        <v>100</v>
      </c>
      <c r="G56" s="267">
        <v>102</v>
      </c>
      <c r="H56" s="267">
        <v>100</v>
      </c>
      <c r="I56" s="267">
        <v>100</v>
      </c>
      <c r="J56" s="268">
        <v>100</v>
      </c>
      <c r="K56" s="242">
        <v>100</v>
      </c>
      <c r="L56" s="259">
        <v>100</v>
      </c>
      <c r="M56" s="234" t="s">
        <v>775</v>
      </c>
      <c r="N56" s="269">
        <f t="shared" si="2"/>
        <v>1</v>
      </c>
      <c r="O56" s="230">
        <f t="shared" si="1"/>
        <v>260</v>
      </c>
      <c r="P56" s="230" t="s">
        <v>385</v>
      </c>
      <c r="Q56" s="262" t="s">
        <v>480</v>
      </c>
      <c r="R56" s="232" t="s">
        <v>586</v>
      </c>
      <c r="S56" s="231"/>
    </row>
    <row r="57" spans="1:19" s="174" customFormat="1" ht="15" customHeight="1" x14ac:dyDescent="0.25">
      <c r="A57" s="165">
        <v>7</v>
      </c>
      <c r="B57" s="165">
        <v>66</v>
      </c>
      <c r="C57" s="165">
        <v>272</v>
      </c>
      <c r="D57" s="179" t="s">
        <v>267</v>
      </c>
      <c r="E57" s="167" t="s">
        <v>391</v>
      </c>
      <c r="F57" s="168">
        <v>1</v>
      </c>
      <c r="G57" s="168">
        <v>1</v>
      </c>
      <c r="H57" s="168" t="s">
        <v>241</v>
      </c>
      <c r="I57" s="168" t="s">
        <v>241</v>
      </c>
      <c r="J57" s="169" t="s">
        <v>241</v>
      </c>
      <c r="K57" s="147">
        <v>1</v>
      </c>
      <c r="L57" s="168">
        <v>1</v>
      </c>
      <c r="M57" s="179" t="s">
        <v>776</v>
      </c>
      <c r="N57" s="170" t="str">
        <f t="shared" si="2"/>
        <v>NA</v>
      </c>
      <c r="O57" s="171">
        <f t="shared" si="1"/>
        <v>337</v>
      </c>
      <c r="P57" s="171" t="s">
        <v>385</v>
      </c>
      <c r="Q57" s="172" t="s">
        <v>393</v>
      </c>
      <c r="R57" s="173" t="s">
        <v>586</v>
      </c>
      <c r="S57" s="172"/>
    </row>
    <row r="58" spans="1:19" s="174" customFormat="1" ht="15" customHeight="1" x14ac:dyDescent="0.25">
      <c r="A58" s="165">
        <v>7</v>
      </c>
      <c r="B58" s="165">
        <v>66</v>
      </c>
      <c r="C58" s="165">
        <v>273</v>
      </c>
      <c r="D58" s="179" t="s">
        <v>268</v>
      </c>
      <c r="E58" s="167" t="s">
        <v>391</v>
      </c>
      <c r="F58" s="201">
        <v>1</v>
      </c>
      <c r="G58" s="201">
        <v>1</v>
      </c>
      <c r="H58" s="201">
        <v>2</v>
      </c>
      <c r="I58" s="201">
        <v>3</v>
      </c>
      <c r="J58" s="202">
        <v>4</v>
      </c>
      <c r="K58" s="74">
        <v>4</v>
      </c>
      <c r="L58" s="201">
        <v>1</v>
      </c>
      <c r="M58" s="73" t="s">
        <v>777</v>
      </c>
      <c r="N58" s="170">
        <f t="shared" si="2"/>
        <v>0.5</v>
      </c>
      <c r="O58" s="171">
        <f t="shared" si="1"/>
        <v>304</v>
      </c>
      <c r="P58" s="171" t="s">
        <v>385</v>
      </c>
      <c r="Q58" s="172" t="s">
        <v>393</v>
      </c>
      <c r="R58" s="173" t="s">
        <v>586</v>
      </c>
      <c r="S58" s="172"/>
    </row>
    <row r="59" spans="1:19" s="174" customFormat="1" ht="15" customHeight="1" x14ac:dyDescent="0.25">
      <c r="A59" s="165">
        <v>7</v>
      </c>
      <c r="B59" s="165">
        <v>66</v>
      </c>
      <c r="C59" s="165">
        <v>274</v>
      </c>
      <c r="D59" s="179" t="s">
        <v>269</v>
      </c>
      <c r="E59" s="167" t="s">
        <v>388</v>
      </c>
      <c r="F59" s="201">
        <v>60</v>
      </c>
      <c r="G59" s="201">
        <v>60</v>
      </c>
      <c r="H59" s="201">
        <v>60</v>
      </c>
      <c r="I59" s="201">
        <v>180</v>
      </c>
      <c r="J59" s="202">
        <v>330</v>
      </c>
      <c r="K59" s="85">
        <v>330</v>
      </c>
      <c r="L59" s="201">
        <v>60</v>
      </c>
      <c r="M59" s="179" t="s">
        <v>778</v>
      </c>
      <c r="N59" s="170">
        <f t="shared" si="2"/>
        <v>1</v>
      </c>
      <c r="O59" s="171">
        <f t="shared" si="1"/>
        <v>754</v>
      </c>
      <c r="P59" s="171" t="s">
        <v>385</v>
      </c>
      <c r="Q59" s="203" t="s">
        <v>390</v>
      </c>
      <c r="R59" s="173" t="s">
        <v>586</v>
      </c>
      <c r="S59" s="172" t="s">
        <v>735</v>
      </c>
    </row>
    <row r="60" spans="1:19" s="174" customFormat="1" ht="15" customHeight="1" x14ac:dyDescent="0.25">
      <c r="A60" s="165">
        <v>7</v>
      </c>
      <c r="B60" s="165">
        <v>66</v>
      </c>
      <c r="C60" s="165">
        <v>306</v>
      </c>
      <c r="D60" s="172" t="s">
        <v>271</v>
      </c>
      <c r="E60" s="167" t="s">
        <v>388</v>
      </c>
      <c r="F60" s="201">
        <v>50</v>
      </c>
      <c r="G60" s="201">
        <v>373</v>
      </c>
      <c r="H60" s="201">
        <v>1003</v>
      </c>
      <c r="I60" s="201">
        <v>1753</v>
      </c>
      <c r="J60" s="202">
        <v>2000</v>
      </c>
      <c r="K60" s="74">
        <v>2000</v>
      </c>
      <c r="L60" s="201">
        <v>576</v>
      </c>
      <c r="M60" s="172" t="s">
        <v>779</v>
      </c>
      <c r="N60" s="170">
        <f t="shared" si="2"/>
        <v>0.57427716849451649</v>
      </c>
      <c r="O60" s="171">
        <f t="shared" si="1"/>
        <v>1746</v>
      </c>
      <c r="P60" s="171" t="s">
        <v>385</v>
      </c>
      <c r="Q60" s="172" t="s">
        <v>390</v>
      </c>
      <c r="R60" s="173" t="s">
        <v>586</v>
      </c>
      <c r="S60" s="172" t="s">
        <v>407</v>
      </c>
    </row>
    <row r="61" spans="1:19" s="233" customFormat="1" ht="15" customHeight="1" x14ac:dyDescent="0.25">
      <c r="A61" s="223">
        <v>7</v>
      </c>
      <c r="B61" s="223">
        <v>68</v>
      </c>
      <c r="C61" s="223">
        <v>275</v>
      </c>
      <c r="D61" s="234" t="s">
        <v>205</v>
      </c>
      <c r="E61" s="225" t="s">
        <v>417</v>
      </c>
      <c r="F61" s="226">
        <v>150</v>
      </c>
      <c r="G61" s="226">
        <v>150</v>
      </c>
      <c r="H61" s="226">
        <v>300</v>
      </c>
      <c r="I61" s="226">
        <v>450</v>
      </c>
      <c r="J61" s="227">
        <v>600</v>
      </c>
      <c r="K61" s="228">
        <v>600</v>
      </c>
      <c r="L61" s="226">
        <v>0</v>
      </c>
      <c r="M61" s="234" t="s">
        <v>780</v>
      </c>
      <c r="N61" s="229">
        <f t="shared" si="2"/>
        <v>0</v>
      </c>
      <c r="O61" s="230">
        <f t="shared" si="1"/>
        <v>857</v>
      </c>
      <c r="P61" s="230" t="s">
        <v>385</v>
      </c>
      <c r="Q61" s="231" t="s">
        <v>419</v>
      </c>
      <c r="R61" s="232" t="s">
        <v>587</v>
      </c>
      <c r="S61" s="231"/>
    </row>
    <row r="62" spans="1:19" s="233" customFormat="1" ht="15" customHeight="1" x14ac:dyDescent="0.25">
      <c r="A62" s="223">
        <v>7</v>
      </c>
      <c r="B62" s="223">
        <v>68</v>
      </c>
      <c r="C62" s="223">
        <v>276</v>
      </c>
      <c r="D62" s="234" t="s">
        <v>206</v>
      </c>
      <c r="E62" s="225" t="s">
        <v>453</v>
      </c>
      <c r="F62" s="226">
        <v>8</v>
      </c>
      <c r="G62" s="226">
        <v>8</v>
      </c>
      <c r="H62" s="226">
        <v>17</v>
      </c>
      <c r="I62" s="226">
        <v>26</v>
      </c>
      <c r="J62" s="227">
        <v>32</v>
      </c>
      <c r="K62" s="228">
        <v>32</v>
      </c>
      <c r="L62" s="226">
        <v>8</v>
      </c>
      <c r="M62" s="234" t="s">
        <v>781</v>
      </c>
      <c r="N62" s="229">
        <f t="shared" si="2"/>
        <v>0.47058823529411764</v>
      </c>
      <c r="O62" s="230">
        <f t="shared" si="1"/>
        <v>270</v>
      </c>
      <c r="P62" s="230" t="s">
        <v>385</v>
      </c>
      <c r="Q62" s="262" t="s">
        <v>455</v>
      </c>
      <c r="R62" s="232" t="s">
        <v>587</v>
      </c>
      <c r="S62" s="231"/>
    </row>
    <row r="63" spans="1:19" s="174" customFormat="1" ht="15" customHeight="1" x14ac:dyDescent="0.25">
      <c r="A63" s="165">
        <v>8</v>
      </c>
      <c r="B63" s="165">
        <v>69</v>
      </c>
      <c r="C63" s="165">
        <v>277</v>
      </c>
      <c r="D63" s="179" t="s">
        <v>272</v>
      </c>
      <c r="E63" s="167" t="s">
        <v>488</v>
      </c>
      <c r="F63" s="204">
        <v>0.90800000000000003</v>
      </c>
      <c r="G63" s="204">
        <v>0.96</v>
      </c>
      <c r="H63" s="204">
        <v>0.91</v>
      </c>
      <c r="I63" s="204">
        <v>0.91300000000000003</v>
      </c>
      <c r="J63" s="205">
        <v>0.91500000000000004</v>
      </c>
      <c r="K63" s="75">
        <v>0.91500000000000004</v>
      </c>
      <c r="L63" s="204">
        <v>0.76</v>
      </c>
      <c r="M63" s="179" t="s">
        <v>782</v>
      </c>
      <c r="N63" s="170">
        <f t="shared" si="2"/>
        <v>0.8351648351648352</v>
      </c>
      <c r="O63" s="171">
        <f t="shared" si="1"/>
        <v>172</v>
      </c>
      <c r="P63" s="171" t="s">
        <v>385</v>
      </c>
      <c r="Q63" s="186" t="s">
        <v>440</v>
      </c>
      <c r="R63" s="173" t="s">
        <v>586</v>
      </c>
      <c r="S63" s="172"/>
    </row>
    <row r="64" spans="1:19" s="174" customFormat="1" ht="15" customHeight="1" x14ac:dyDescent="0.25">
      <c r="A64" s="165">
        <v>8</v>
      </c>
      <c r="B64" s="165">
        <v>69</v>
      </c>
      <c r="C64" s="165">
        <v>278</v>
      </c>
      <c r="D64" s="179" t="s">
        <v>273</v>
      </c>
      <c r="E64" s="167" t="s">
        <v>274</v>
      </c>
      <c r="F64" s="184">
        <v>1</v>
      </c>
      <c r="G64" s="184">
        <v>1</v>
      </c>
      <c r="H64" s="184">
        <v>1</v>
      </c>
      <c r="I64" s="184">
        <v>1</v>
      </c>
      <c r="J64" s="185">
        <v>1</v>
      </c>
      <c r="K64" s="71">
        <v>1</v>
      </c>
      <c r="L64" s="184">
        <v>0.75</v>
      </c>
      <c r="M64" s="179" t="s">
        <v>783</v>
      </c>
      <c r="N64" s="170">
        <f t="shared" si="2"/>
        <v>0.75</v>
      </c>
      <c r="O64" s="171">
        <f t="shared" si="1"/>
        <v>183</v>
      </c>
      <c r="P64" s="171" t="s">
        <v>385</v>
      </c>
      <c r="Q64" s="172" t="s">
        <v>492</v>
      </c>
      <c r="R64" s="173" t="s">
        <v>586</v>
      </c>
      <c r="S64" s="172"/>
    </row>
    <row r="65" spans="1:23" s="174" customFormat="1" ht="15" customHeight="1" x14ac:dyDescent="0.25">
      <c r="A65" s="165">
        <v>8</v>
      </c>
      <c r="B65" s="165">
        <v>69</v>
      </c>
      <c r="C65" s="165">
        <v>279</v>
      </c>
      <c r="D65" s="179" t="s">
        <v>275</v>
      </c>
      <c r="E65" s="167" t="s">
        <v>493</v>
      </c>
      <c r="F65" s="184">
        <v>0.1</v>
      </c>
      <c r="G65" s="184">
        <v>0.09</v>
      </c>
      <c r="H65" s="184">
        <v>0.1</v>
      </c>
      <c r="I65" s="184">
        <v>0.1</v>
      </c>
      <c r="J65" s="185">
        <v>0.1</v>
      </c>
      <c r="K65" s="71">
        <v>0.1</v>
      </c>
      <c r="L65" s="184">
        <v>0.16460285986415021</v>
      </c>
      <c r="M65" s="166" t="s">
        <v>784</v>
      </c>
      <c r="N65" s="170">
        <f t="shared" si="2"/>
        <v>1.646028598641502</v>
      </c>
      <c r="O65" s="171">
        <f t="shared" si="1"/>
        <v>635</v>
      </c>
      <c r="P65" s="171" t="s">
        <v>385</v>
      </c>
      <c r="Q65" s="172" t="s">
        <v>785</v>
      </c>
      <c r="R65" s="173" t="s">
        <v>586</v>
      </c>
      <c r="S65" s="172"/>
    </row>
    <row r="66" spans="1:23" s="233" customFormat="1" ht="15" customHeight="1" x14ac:dyDescent="0.25">
      <c r="A66" s="223">
        <v>8</v>
      </c>
      <c r="B66" s="223">
        <v>70</v>
      </c>
      <c r="C66" s="223">
        <v>283</v>
      </c>
      <c r="D66" s="224" t="s">
        <v>212</v>
      </c>
      <c r="E66" s="225" t="s">
        <v>274</v>
      </c>
      <c r="F66" s="256">
        <v>0.43</v>
      </c>
      <c r="G66" s="256">
        <v>0.43</v>
      </c>
      <c r="H66" s="256">
        <v>0.6</v>
      </c>
      <c r="I66" s="256">
        <v>0.8</v>
      </c>
      <c r="J66" s="257">
        <v>1</v>
      </c>
      <c r="K66" s="258">
        <v>1</v>
      </c>
      <c r="L66" s="256">
        <v>0.82620000000000005</v>
      </c>
      <c r="M66" s="224" t="s">
        <v>786</v>
      </c>
      <c r="N66" s="229">
        <f t="shared" si="2"/>
        <v>1.3770000000000002</v>
      </c>
      <c r="O66" s="230">
        <f t="shared" si="1"/>
        <v>685</v>
      </c>
      <c r="P66" s="230" t="s">
        <v>385</v>
      </c>
      <c r="Q66" s="231" t="s">
        <v>787</v>
      </c>
      <c r="R66" s="232" t="s">
        <v>586</v>
      </c>
      <c r="S66" s="231"/>
    </row>
    <row r="67" spans="1:23" s="174" customFormat="1" ht="15" customHeight="1" x14ac:dyDescent="0.25">
      <c r="A67" s="165">
        <v>8</v>
      </c>
      <c r="B67" s="165">
        <v>71</v>
      </c>
      <c r="C67" s="165">
        <v>281</v>
      </c>
      <c r="D67" s="166" t="s">
        <v>286</v>
      </c>
      <c r="E67" s="167" t="s">
        <v>274</v>
      </c>
      <c r="F67" s="184">
        <v>0.6</v>
      </c>
      <c r="G67" s="184">
        <v>0.6</v>
      </c>
      <c r="H67" s="184">
        <v>0.75</v>
      </c>
      <c r="I67" s="184">
        <v>0.9</v>
      </c>
      <c r="J67" s="185">
        <v>1</v>
      </c>
      <c r="K67" s="71">
        <v>1</v>
      </c>
      <c r="L67" s="184">
        <v>0.745</v>
      </c>
      <c r="M67" s="166" t="s">
        <v>788</v>
      </c>
      <c r="N67" s="170">
        <f t="shared" si="2"/>
        <v>0.99333333333333329</v>
      </c>
      <c r="O67" s="171">
        <f t="shared" si="1"/>
        <v>786</v>
      </c>
      <c r="P67" s="171" t="s">
        <v>385</v>
      </c>
      <c r="Q67" s="172" t="s">
        <v>787</v>
      </c>
      <c r="R67" s="173" t="s">
        <v>586</v>
      </c>
      <c r="S67" s="172"/>
    </row>
    <row r="68" spans="1:23" s="174" customFormat="1" ht="15" customHeight="1" x14ac:dyDescent="0.25">
      <c r="A68" s="165">
        <v>8</v>
      </c>
      <c r="B68" s="165">
        <v>72</v>
      </c>
      <c r="C68" s="165">
        <v>282</v>
      </c>
      <c r="D68" s="166" t="s">
        <v>278</v>
      </c>
      <c r="E68" s="167" t="s">
        <v>277</v>
      </c>
      <c r="F68" s="184">
        <v>1</v>
      </c>
      <c r="G68" s="184">
        <v>0.99</v>
      </c>
      <c r="H68" s="184">
        <v>1</v>
      </c>
      <c r="I68" s="184">
        <v>1</v>
      </c>
      <c r="J68" s="185">
        <v>1</v>
      </c>
      <c r="K68" s="71">
        <v>1</v>
      </c>
      <c r="L68" s="184">
        <v>0.85</v>
      </c>
      <c r="M68" s="166" t="s">
        <v>789</v>
      </c>
      <c r="N68" s="170">
        <f t="shared" si="2"/>
        <v>0.85</v>
      </c>
      <c r="O68" s="171">
        <f t="shared" ref="O68:O74" si="3">+LEN(M68)</f>
        <v>134</v>
      </c>
      <c r="P68" s="171" t="s">
        <v>719</v>
      </c>
      <c r="Q68" s="206" t="s">
        <v>500</v>
      </c>
      <c r="R68" s="173" t="s">
        <v>586</v>
      </c>
      <c r="S68" s="172"/>
    </row>
    <row r="69" spans="1:23" s="233" customFormat="1" ht="15" customHeight="1" x14ac:dyDescent="0.25">
      <c r="A69" s="223">
        <v>8</v>
      </c>
      <c r="B69" s="223">
        <v>73</v>
      </c>
      <c r="C69" s="223">
        <v>280</v>
      </c>
      <c r="D69" s="224" t="s">
        <v>279</v>
      </c>
      <c r="E69" s="225" t="s">
        <v>274</v>
      </c>
      <c r="F69" s="394">
        <v>1</v>
      </c>
      <c r="G69" s="394">
        <v>1</v>
      </c>
      <c r="H69" s="394">
        <v>1</v>
      </c>
      <c r="I69" s="394">
        <v>1</v>
      </c>
      <c r="J69" s="395">
        <v>1</v>
      </c>
      <c r="K69" s="396">
        <v>1</v>
      </c>
      <c r="L69" s="394">
        <v>0.66</v>
      </c>
      <c r="M69" s="397" t="s">
        <v>790</v>
      </c>
      <c r="N69" s="394">
        <f t="shared" si="2"/>
        <v>0.66</v>
      </c>
      <c r="O69" s="230">
        <f t="shared" si="3"/>
        <v>1996</v>
      </c>
      <c r="P69" s="230" t="s">
        <v>385</v>
      </c>
      <c r="Q69" s="231" t="s">
        <v>787</v>
      </c>
      <c r="R69" s="232" t="s">
        <v>586</v>
      </c>
      <c r="S69" s="231"/>
    </row>
    <row r="70" spans="1:23" s="174" customFormat="1" ht="15" customHeight="1" x14ac:dyDescent="0.25">
      <c r="A70" s="165">
        <v>8</v>
      </c>
      <c r="B70" s="165">
        <v>74</v>
      </c>
      <c r="C70" s="165">
        <v>284</v>
      </c>
      <c r="D70" s="166" t="s">
        <v>280</v>
      </c>
      <c r="E70" s="167" t="s">
        <v>502</v>
      </c>
      <c r="F70" s="184">
        <v>0.9</v>
      </c>
      <c r="G70" s="184">
        <v>0.94</v>
      </c>
      <c r="H70" s="184">
        <v>0.9</v>
      </c>
      <c r="I70" s="184">
        <v>0.9</v>
      </c>
      <c r="J70" s="185">
        <v>0.9</v>
      </c>
      <c r="K70" s="71">
        <v>0.9</v>
      </c>
      <c r="L70" s="184">
        <v>0.6</v>
      </c>
      <c r="M70" s="166" t="s">
        <v>791</v>
      </c>
      <c r="N70" s="170">
        <f t="shared" si="2"/>
        <v>0.66666666666666663</v>
      </c>
      <c r="O70" s="171">
        <f t="shared" si="3"/>
        <v>1745</v>
      </c>
      <c r="P70" s="171" t="s">
        <v>719</v>
      </c>
      <c r="Q70" s="203" t="s">
        <v>504</v>
      </c>
      <c r="R70" s="173" t="s">
        <v>586</v>
      </c>
      <c r="S70" s="172"/>
    </row>
    <row r="71" spans="1:23" s="174" customFormat="1" ht="15" customHeight="1" x14ac:dyDescent="0.25">
      <c r="A71" s="165">
        <v>8</v>
      </c>
      <c r="B71" s="165">
        <v>74</v>
      </c>
      <c r="C71" s="165">
        <v>285</v>
      </c>
      <c r="D71" s="166" t="s">
        <v>281</v>
      </c>
      <c r="E71" s="167" t="s">
        <v>502</v>
      </c>
      <c r="F71" s="180">
        <v>0.8</v>
      </c>
      <c r="G71" s="180">
        <v>0.94</v>
      </c>
      <c r="H71" s="180">
        <v>0.8</v>
      </c>
      <c r="I71" s="180">
        <v>0.8</v>
      </c>
      <c r="J71" s="181">
        <v>0.8</v>
      </c>
      <c r="K71" s="71">
        <v>0.8</v>
      </c>
      <c r="L71" s="180">
        <v>0.95</v>
      </c>
      <c r="M71" s="166" t="s">
        <v>792</v>
      </c>
      <c r="N71" s="182">
        <f t="shared" si="2"/>
        <v>1.1874999999999998</v>
      </c>
      <c r="O71" s="171">
        <f t="shared" si="3"/>
        <v>255</v>
      </c>
      <c r="P71" s="171" t="s">
        <v>719</v>
      </c>
      <c r="Q71" s="172" t="s">
        <v>504</v>
      </c>
      <c r="R71" s="173" t="s">
        <v>586</v>
      </c>
      <c r="S71" s="172"/>
    </row>
    <row r="72" spans="1:23" s="174" customFormat="1" ht="15" customHeight="1" x14ac:dyDescent="0.25">
      <c r="A72" s="165">
        <v>8</v>
      </c>
      <c r="B72" s="165">
        <v>75</v>
      </c>
      <c r="C72" s="165">
        <v>286</v>
      </c>
      <c r="D72" s="166" t="s">
        <v>282</v>
      </c>
      <c r="E72" s="167" t="s">
        <v>506</v>
      </c>
      <c r="F72" s="170">
        <v>0.91</v>
      </c>
      <c r="G72" s="170">
        <v>0.91</v>
      </c>
      <c r="H72" s="170">
        <v>0.92</v>
      </c>
      <c r="I72" s="170">
        <v>0.94</v>
      </c>
      <c r="J72" s="207">
        <v>0.96</v>
      </c>
      <c r="K72" s="71">
        <v>0.96</v>
      </c>
      <c r="L72" s="170">
        <v>0.92</v>
      </c>
      <c r="M72" s="166" t="s">
        <v>793</v>
      </c>
      <c r="N72" s="170">
        <f t="shared" si="2"/>
        <v>1</v>
      </c>
      <c r="O72" s="171">
        <f t="shared" si="3"/>
        <v>193</v>
      </c>
      <c r="P72" s="171" t="s">
        <v>719</v>
      </c>
      <c r="Q72" s="172" t="s">
        <v>508</v>
      </c>
      <c r="R72" s="173" t="s">
        <v>586</v>
      </c>
      <c r="S72" s="172"/>
    </row>
    <row r="73" spans="1:23" s="174" customFormat="1" ht="15" customHeight="1" x14ac:dyDescent="0.25">
      <c r="A73" s="165">
        <v>8</v>
      </c>
      <c r="B73" s="165">
        <v>76</v>
      </c>
      <c r="C73" s="165">
        <v>287</v>
      </c>
      <c r="D73" s="166" t="s">
        <v>283</v>
      </c>
      <c r="E73" s="167" t="s">
        <v>509</v>
      </c>
      <c r="F73" s="168">
        <v>2</v>
      </c>
      <c r="G73" s="168">
        <v>2</v>
      </c>
      <c r="H73" s="168">
        <v>4</v>
      </c>
      <c r="I73" s="168">
        <v>6</v>
      </c>
      <c r="J73" s="169">
        <v>7</v>
      </c>
      <c r="K73" s="147">
        <v>7</v>
      </c>
      <c r="L73" s="168">
        <v>3</v>
      </c>
      <c r="M73" s="166" t="s">
        <v>794</v>
      </c>
      <c r="N73" s="170">
        <f t="shared" si="2"/>
        <v>0.75</v>
      </c>
      <c r="O73" s="171">
        <f t="shared" si="3"/>
        <v>290</v>
      </c>
      <c r="P73" s="171" t="s">
        <v>385</v>
      </c>
      <c r="Q73" s="172" t="s">
        <v>511</v>
      </c>
      <c r="R73" s="173" t="s">
        <v>586</v>
      </c>
      <c r="S73" s="172"/>
    </row>
    <row r="74" spans="1:23" s="174" customFormat="1" ht="15" customHeight="1" thickBot="1" x14ac:dyDescent="0.3">
      <c r="A74" s="165">
        <v>8</v>
      </c>
      <c r="B74" s="165">
        <v>77</v>
      </c>
      <c r="C74" s="165">
        <v>288</v>
      </c>
      <c r="D74" s="208" t="s">
        <v>285</v>
      </c>
      <c r="E74" s="209" t="s">
        <v>284</v>
      </c>
      <c r="F74" s="210">
        <v>0.78</v>
      </c>
      <c r="G74" s="210">
        <v>0.89659999999999995</v>
      </c>
      <c r="H74" s="210">
        <v>0.8</v>
      </c>
      <c r="I74" s="210">
        <v>0.83</v>
      </c>
      <c r="J74" s="211">
        <v>0.85</v>
      </c>
      <c r="K74" s="76">
        <v>0.85</v>
      </c>
      <c r="L74" s="210">
        <v>0.875</v>
      </c>
      <c r="M74" s="208" t="s">
        <v>795</v>
      </c>
      <c r="N74" s="212">
        <f t="shared" si="2"/>
        <v>1.09375</v>
      </c>
      <c r="O74" s="171">
        <f t="shared" si="3"/>
        <v>72</v>
      </c>
      <c r="P74" s="171" t="s">
        <v>719</v>
      </c>
      <c r="Q74" s="172" t="s">
        <v>386</v>
      </c>
      <c r="R74" s="173" t="s">
        <v>586</v>
      </c>
      <c r="S74" s="172"/>
    </row>
    <row r="77" spans="1:23" x14ac:dyDescent="0.2">
      <c r="D77" s="213"/>
      <c r="E77" s="78"/>
      <c r="F77" s="78"/>
      <c r="L77" s="216"/>
      <c r="M77" s="389"/>
    </row>
    <row r="78" spans="1:23" s="77" customFormat="1" ht="15.75" x14ac:dyDescent="0.2">
      <c r="B78" s="154" t="s">
        <v>375</v>
      </c>
      <c r="C78" s="154" t="s">
        <v>513</v>
      </c>
      <c r="D78" s="215"/>
      <c r="L78" s="220"/>
      <c r="M78" s="390"/>
      <c r="N78" s="217"/>
      <c r="O78" s="153"/>
      <c r="P78" s="153"/>
      <c r="Q78" s="153"/>
      <c r="R78" s="214"/>
      <c r="S78" s="153"/>
      <c r="T78" s="153"/>
      <c r="U78" s="153"/>
      <c r="V78" s="153"/>
      <c r="W78" s="153"/>
    </row>
    <row r="79" spans="1:23" s="77" customFormat="1" ht="15.75" x14ac:dyDescent="0.2">
      <c r="B79" s="218">
        <v>1</v>
      </c>
      <c r="C79" s="219">
        <f t="shared" ref="C79:C86" si="4">+COUNTIF($A$2:$A$74,$B79)</f>
        <v>8</v>
      </c>
      <c r="D79" s="146"/>
      <c r="L79" s="220"/>
      <c r="M79" s="216"/>
      <c r="N79" s="216"/>
      <c r="O79" s="153"/>
      <c r="P79" s="153"/>
      <c r="Q79" s="153"/>
      <c r="R79" s="214"/>
      <c r="S79" s="153"/>
      <c r="T79" s="153"/>
      <c r="U79" s="153"/>
      <c r="V79" s="153"/>
      <c r="W79" s="153"/>
    </row>
    <row r="80" spans="1:23" ht="15.75" x14ac:dyDescent="0.2">
      <c r="B80" s="218">
        <v>2</v>
      </c>
      <c r="C80" s="219">
        <f t="shared" si="4"/>
        <v>9</v>
      </c>
      <c r="N80" s="216"/>
    </row>
    <row r="81" spans="1:3" ht="15.75" x14ac:dyDescent="0.2">
      <c r="B81" s="218">
        <v>3</v>
      </c>
      <c r="C81" s="219">
        <f t="shared" si="4"/>
        <v>15</v>
      </c>
    </row>
    <row r="82" spans="1:3" ht="15.75" x14ac:dyDescent="0.2">
      <c r="B82" s="218">
        <v>4</v>
      </c>
      <c r="C82" s="219">
        <f t="shared" si="4"/>
        <v>3</v>
      </c>
    </row>
    <row r="83" spans="1:3" ht="15.75" x14ac:dyDescent="0.2">
      <c r="B83" s="218">
        <v>5</v>
      </c>
      <c r="C83" s="219">
        <f t="shared" si="4"/>
        <v>5</v>
      </c>
    </row>
    <row r="84" spans="1:3" ht="15.75" x14ac:dyDescent="0.2">
      <c r="B84" s="218">
        <v>6</v>
      </c>
      <c r="C84" s="219">
        <f t="shared" si="4"/>
        <v>10</v>
      </c>
    </row>
    <row r="85" spans="1:3" ht="15.75" x14ac:dyDescent="0.2">
      <c r="B85" s="218">
        <v>7</v>
      </c>
      <c r="C85" s="219">
        <f t="shared" si="4"/>
        <v>10</v>
      </c>
    </row>
    <row r="86" spans="1:3" ht="15.75" x14ac:dyDescent="0.2">
      <c r="B86" s="218">
        <v>8</v>
      </c>
      <c r="C86" s="219">
        <f t="shared" si="4"/>
        <v>12</v>
      </c>
    </row>
    <row r="87" spans="1:3" x14ac:dyDescent="0.25">
      <c r="B87" s="221" t="s">
        <v>514</v>
      </c>
      <c r="C87" s="222">
        <f>+SUM(C79:C86)</f>
        <v>72</v>
      </c>
    </row>
    <row r="88" spans="1:3" x14ac:dyDescent="0.25">
      <c r="A88"/>
    </row>
    <row r="89" spans="1:3" x14ac:dyDescent="0.25">
      <c r="A89"/>
    </row>
    <row r="90" spans="1:3" x14ac:dyDescent="0.25">
      <c r="A90"/>
    </row>
    <row r="91" spans="1:3" x14ac:dyDescent="0.25">
      <c r="A91"/>
    </row>
    <row r="92" spans="1:3" x14ac:dyDescent="0.25">
      <c r="A92"/>
    </row>
    <row r="93" spans="1:3" x14ac:dyDescent="0.25">
      <c r="A93"/>
    </row>
    <row r="94" spans="1:3" x14ac:dyDescent="0.25">
      <c r="A94"/>
    </row>
    <row r="95" spans="1:3" x14ac:dyDescent="0.25">
      <c r="A95"/>
    </row>
    <row r="96" spans="1:3"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sheetData>
  <autoFilter ref="A1:S74" xr:uid="{20468DDE-76CA-42D3-8E78-20315742C479}"/>
  <conditionalFormatting sqref="C1:C77 C88:C1048576">
    <cfRule type="duplicateValues" dxfId="1" priority="2"/>
  </conditionalFormatting>
  <conditionalFormatting sqref="O2:O74">
    <cfRule type="cellIs" dxfId="0" priority="1" operator="greaterThan">
      <formula>2000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18" max="18" man="1"/>
    <brk id="36" max="16383" man="1"/>
    <brk id="52"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WZW41"/>
  <sheetViews>
    <sheetView showGridLines="0" topLeftCell="D1" zoomScale="70" zoomScaleNormal="70" zoomScaleSheetLayoutView="75" zoomScalePageLayoutView="75" workbookViewId="0">
      <selection sqref="A1:D4"/>
    </sheetView>
  </sheetViews>
  <sheetFormatPr baseColWidth="10" defaultRowHeight="14.25" outlineLevelCol="1" x14ac:dyDescent="0.25"/>
  <cols>
    <col min="1" max="1" width="12.28515625" style="56" hidden="1" customWidth="1" outlineLevel="1"/>
    <col min="2" max="2" width="17.140625" style="56" hidden="1" customWidth="1" outlineLevel="1"/>
    <col min="3" max="3" width="20.42578125" style="56" hidden="1" customWidth="1" outlineLevel="1"/>
    <col min="4" max="4" width="35.7109375" style="57" customWidth="1" collapsed="1"/>
    <col min="5" max="6" width="35.7109375" style="57" customWidth="1"/>
    <col min="7" max="8" width="18.7109375" style="57" customWidth="1"/>
    <col min="9" max="9" width="18.7109375" style="56" customWidth="1" outlineLevel="1"/>
    <col min="10" max="10" width="40.7109375" style="57" customWidth="1" outlineLevel="1"/>
    <col min="11" max="11" width="18.7109375" style="56" customWidth="1" outlineLevel="1"/>
    <col min="12" max="12" width="40.7109375" style="57" customWidth="1" outlineLevel="1"/>
    <col min="13" max="13" width="18.7109375" style="56" customWidth="1" outlineLevel="1"/>
    <col min="14" max="14" width="40.7109375" style="57" customWidth="1" outlineLevel="1"/>
    <col min="15" max="15" width="18.7109375" style="56" hidden="1" customWidth="1" outlineLevel="1"/>
    <col min="16" max="16" width="40.7109375" style="57" hidden="1" customWidth="1" outlineLevel="1"/>
    <col min="17" max="17" width="12" style="56" hidden="1" customWidth="1"/>
    <col min="18" max="18" width="56" style="57" hidden="1" customWidth="1"/>
    <col min="19" max="19" width="18.7109375" style="57" hidden="1" customWidth="1"/>
    <col min="20" max="22" width="18.7109375" style="57" customWidth="1"/>
    <col min="23" max="23" width="35.85546875" style="59" customWidth="1"/>
    <col min="24" max="16245" width="11.42578125" style="56"/>
    <col min="16246" max="16246" width="8.7109375" style="56" customWidth="1"/>
    <col min="16247" max="16384" width="19.7109375" style="56" customWidth="1"/>
  </cols>
  <sheetData>
    <row r="1" spans="1:24 16247:16247" s="2" customFormat="1" ht="15" customHeight="1" x14ac:dyDescent="0.25">
      <c r="A1" s="407"/>
      <c r="B1" s="407"/>
      <c r="C1" s="407"/>
      <c r="D1" s="407"/>
      <c r="E1" s="408" t="s">
        <v>0</v>
      </c>
      <c r="F1" s="409"/>
      <c r="G1" s="409"/>
      <c r="H1" s="409"/>
      <c r="I1" s="409"/>
      <c r="J1" s="409"/>
      <c r="K1" s="409"/>
      <c r="L1" s="409"/>
      <c r="M1" s="409"/>
      <c r="N1" s="409"/>
      <c r="O1" s="409"/>
      <c r="P1" s="409"/>
      <c r="Q1" s="409"/>
      <c r="R1" s="409"/>
      <c r="S1" s="409"/>
      <c r="T1" s="409"/>
      <c r="U1" s="409"/>
      <c r="V1" s="410"/>
      <c r="W1" s="1" t="s">
        <v>1</v>
      </c>
      <c r="WZW1" s="2" t="s">
        <v>2</v>
      </c>
    </row>
    <row r="2" spans="1:24 16247:16247" s="3" customFormat="1" ht="22.5" customHeight="1" x14ac:dyDescent="0.25">
      <c r="A2" s="407"/>
      <c r="B2" s="407"/>
      <c r="C2" s="407"/>
      <c r="D2" s="407"/>
      <c r="E2" s="411"/>
      <c r="F2" s="412"/>
      <c r="G2" s="412"/>
      <c r="H2" s="412"/>
      <c r="I2" s="412"/>
      <c r="J2" s="412"/>
      <c r="K2" s="412"/>
      <c r="L2" s="412"/>
      <c r="M2" s="412"/>
      <c r="N2" s="412"/>
      <c r="O2" s="412"/>
      <c r="P2" s="412"/>
      <c r="Q2" s="412"/>
      <c r="R2" s="412"/>
      <c r="S2" s="412"/>
      <c r="T2" s="412"/>
      <c r="U2" s="412"/>
      <c r="V2" s="413"/>
      <c r="W2" s="417" t="s">
        <v>3</v>
      </c>
      <c r="X2" s="2"/>
    </row>
    <row r="3" spans="1:24 16247:16247" s="2" customFormat="1" ht="23.25" customHeight="1" x14ac:dyDescent="0.25">
      <c r="A3" s="407"/>
      <c r="B3" s="407"/>
      <c r="C3" s="407"/>
      <c r="D3" s="407"/>
      <c r="E3" s="414"/>
      <c r="F3" s="415"/>
      <c r="G3" s="415"/>
      <c r="H3" s="415"/>
      <c r="I3" s="415"/>
      <c r="J3" s="415"/>
      <c r="K3" s="415"/>
      <c r="L3" s="415"/>
      <c r="M3" s="415"/>
      <c r="N3" s="415"/>
      <c r="O3" s="415"/>
      <c r="P3" s="415"/>
      <c r="Q3" s="415"/>
      <c r="R3" s="415"/>
      <c r="S3" s="415"/>
      <c r="T3" s="415"/>
      <c r="U3" s="415"/>
      <c r="V3" s="416"/>
      <c r="W3" s="418"/>
      <c r="WZW3" s="2" t="s">
        <v>4</v>
      </c>
    </row>
    <row r="4" spans="1:24 16247:16247" s="2" customFormat="1" ht="31.5" customHeight="1" x14ac:dyDescent="0.25">
      <c r="A4" s="407"/>
      <c r="B4" s="407"/>
      <c r="C4" s="407"/>
      <c r="D4" s="407"/>
      <c r="E4" s="426" t="s">
        <v>5</v>
      </c>
      <c r="F4" s="427"/>
      <c r="G4" s="427"/>
      <c r="H4" s="427"/>
      <c r="I4" s="427"/>
      <c r="J4" s="427"/>
      <c r="K4" s="427"/>
      <c r="L4" s="427"/>
      <c r="M4" s="427"/>
      <c r="N4" s="427"/>
      <c r="O4" s="427"/>
      <c r="P4" s="427"/>
      <c r="Q4" s="427"/>
      <c r="R4" s="427"/>
      <c r="S4" s="427"/>
      <c r="T4" s="427"/>
      <c r="U4" s="428"/>
      <c r="V4" s="19" t="s">
        <v>6</v>
      </c>
      <c r="W4" s="19">
        <v>2</v>
      </c>
    </row>
    <row r="5" spans="1:24 16247:16247" s="51" customFormat="1" ht="54.75" customHeight="1" x14ac:dyDescent="0.25">
      <c r="A5" s="420" t="s">
        <v>229</v>
      </c>
      <c r="B5" s="421"/>
      <c r="C5" s="421"/>
      <c r="D5" s="421"/>
      <c r="E5" s="421"/>
      <c r="F5" s="421"/>
      <c r="G5" s="421"/>
      <c r="H5" s="421"/>
      <c r="I5" s="421"/>
      <c r="J5" s="421"/>
      <c r="K5" s="421"/>
      <c r="L5" s="421"/>
      <c r="M5" s="421"/>
      <c r="N5" s="421"/>
      <c r="O5" s="421"/>
      <c r="P5" s="421"/>
      <c r="Q5" s="421"/>
      <c r="R5" s="421"/>
      <c r="S5" s="421"/>
      <c r="T5" s="421"/>
      <c r="U5" s="421"/>
      <c r="V5" s="421"/>
      <c r="W5" s="422"/>
    </row>
    <row r="6" spans="1:24 16247:16247" s="5" customFormat="1" ht="9.75" customHeight="1" x14ac:dyDescent="0.25">
      <c r="D6" s="6"/>
      <c r="E6" s="7"/>
      <c r="F6" s="7"/>
      <c r="G6" s="7"/>
      <c r="H6" s="7"/>
      <c r="I6" s="7"/>
      <c r="J6" s="7"/>
      <c r="K6" s="7"/>
      <c r="L6" s="7"/>
      <c r="M6" s="7"/>
      <c r="N6" s="7"/>
      <c r="O6" s="7"/>
      <c r="P6" s="7"/>
      <c r="Q6" s="7"/>
      <c r="R6" s="7"/>
      <c r="S6" s="7"/>
      <c r="T6" s="7"/>
      <c r="U6" s="7"/>
      <c r="V6" s="7"/>
      <c r="W6" s="7"/>
    </row>
    <row r="7" spans="1:24 16247:16247" s="55" customFormat="1" ht="18" customHeight="1" x14ac:dyDescent="0.25">
      <c r="A7" s="431" t="s">
        <v>7</v>
      </c>
      <c r="B7" s="431" t="s">
        <v>8</v>
      </c>
      <c r="C7" s="431" t="s">
        <v>9</v>
      </c>
      <c r="D7" s="431" t="s">
        <v>10</v>
      </c>
      <c r="E7" s="431" t="s">
        <v>11</v>
      </c>
      <c r="F7" s="431" t="s">
        <v>12</v>
      </c>
      <c r="G7" s="404" t="s">
        <v>13</v>
      </c>
      <c r="H7" s="404" t="s">
        <v>288</v>
      </c>
      <c r="I7" s="402" t="s">
        <v>291</v>
      </c>
      <c r="J7" s="403"/>
      <c r="K7" s="402" t="s">
        <v>292</v>
      </c>
      <c r="L7" s="403"/>
      <c r="M7" s="402" t="s">
        <v>293</v>
      </c>
      <c r="N7" s="403"/>
      <c r="O7" s="402" t="s">
        <v>294</v>
      </c>
      <c r="P7" s="403"/>
      <c r="Q7" s="405" t="s">
        <v>299</v>
      </c>
      <c r="R7" s="405" t="s">
        <v>227</v>
      </c>
      <c r="S7" s="404"/>
      <c r="T7" s="404" t="s">
        <v>289</v>
      </c>
      <c r="U7" s="404" t="s">
        <v>290</v>
      </c>
      <c r="V7" s="404" t="s">
        <v>14</v>
      </c>
      <c r="W7" s="429" t="s">
        <v>15</v>
      </c>
    </row>
    <row r="8" spans="1:24 16247:16247" s="55" customFormat="1" ht="18" customHeight="1" x14ac:dyDescent="0.25">
      <c r="A8" s="431"/>
      <c r="B8" s="431"/>
      <c r="C8" s="431"/>
      <c r="D8" s="431"/>
      <c r="E8" s="431"/>
      <c r="F8" s="431"/>
      <c r="G8" s="404"/>
      <c r="H8" s="404"/>
      <c r="I8" s="398" t="s">
        <v>220</v>
      </c>
      <c r="J8" s="398" t="s">
        <v>221</v>
      </c>
      <c r="K8" s="398" t="s">
        <v>220</v>
      </c>
      <c r="L8" s="398" t="s">
        <v>221</v>
      </c>
      <c r="M8" s="398" t="s">
        <v>220</v>
      </c>
      <c r="N8" s="398" t="s">
        <v>221</v>
      </c>
      <c r="O8" s="398" t="s">
        <v>220</v>
      </c>
      <c r="P8" s="398" t="s">
        <v>221</v>
      </c>
      <c r="Q8" s="406"/>
      <c r="R8" s="406"/>
      <c r="S8" s="404"/>
      <c r="T8" s="404"/>
      <c r="U8" s="404"/>
      <c r="V8" s="404"/>
      <c r="W8" s="430"/>
    </row>
    <row r="9" spans="1:24 16247:16247" s="10" customFormat="1" ht="327.75" x14ac:dyDescent="0.25">
      <c r="A9" s="11" t="s">
        <v>16</v>
      </c>
      <c r="B9" s="11" t="s">
        <v>47</v>
      </c>
      <c r="C9" s="11" t="s">
        <v>22</v>
      </c>
      <c r="D9" s="12" t="s">
        <v>48</v>
      </c>
      <c r="E9" s="48" t="s">
        <v>49</v>
      </c>
      <c r="F9" s="277" t="s">
        <v>50</v>
      </c>
      <c r="G9" s="277" t="s">
        <v>26</v>
      </c>
      <c r="H9" s="98">
        <v>0.4</v>
      </c>
      <c r="I9" s="43">
        <v>0.4</v>
      </c>
      <c r="J9" s="288" t="s">
        <v>356</v>
      </c>
      <c r="K9" s="53">
        <v>0.4</v>
      </c>
      <c r="L9" s="99" t="s">
        <v>636</v>
      </c>
      <c r="M9" s="53">
        <v>0.45</v>
      </c>
      <c r="N9" s="99" t="s">
        <v>674</v>
      </c>
      <c r="O9" s="53"/>
      <c r="P9" s="61"/>
      <c r="Q9" s="54">
        <f>+O9</f>
        <v>0</v>
      </c>
      <c r="R9" s="61">
        <f>+P9</f>
        <v>0</v>
      </c>
      <c r="S9" s="54">
        <v>0.4</v>
      </c>
      <c r="T9" s="54">
        <v>1</v>
      </c>
      <c r="U9" s="54"/>
      <c r="V9" s="54">
        <v>1</v>
      </c>
      <c r="W9" s="137" t="s">
        <v>298</v>
      </c>
    </row>
    <row r="10" spans="1:24 16247:16247" s="10" customFormat="1" ht="85.5" customHeight="1" x14ac:dyDescent="0.25">
      <c r="A10" s="432"/>
      <c r="B10" s="432"/>
      <c r="C10" s="432"/>
      <c r="D10" s="425" t="s">
        <v>51</v>
      </c>
      <c r="E10" s="424" t="s">
        <v>19</v>
      </c>
      <c r="F10" s="277" t="s">
        <v>52</v>
      </c>
      <c r="G10" s="277" t="s">
        <v>21</v>
      </c>
      <c r="H10" s="98">
        <v>0.3</v>
      </c>
      <c r="I10" s="42">
        <v>0.2</v>
      </c>
      <c r="J10" s="289" t="s">
        <v>357</v>
      </c>
      <c r="K10" s="37">
        <v>0.3</v>
      </c>
      <c r="L10" s="99" t="s">
        <v>637</v>
      </c>
      <c r="M10" s="37">
        <v>0.35</v>
      </c>
      <c r="N10" s="99" t="s">
        <v>675</v>
      </c>
      <c r="O10" s="37"/>
      <c r="P10" s="62"/>
      <c r="Q10" s="54">
        <f t="shared" ref="Q10:Q32" si="0">+O10</f>
        <v>0</v>
      </c>
      <c r="R10" s="62">
        <f t="shared" ref="R10:R32" si="1">+P10</f>
        <v>0</v>
      </c>
      <c r="S10" s="54">
        <v>0.3</v>
      </c>
      <c r="T10" s="54">
        <v>0.5</v>
      </c>
      <c r="U10" s="54"/>
      <c r="V10" s="54">
        <v>1</v>
      </c>
      <c r="W10" s="137" t="s">
        <v>298</v>
      </c>
    </row>
    <row r="11" spans="1:24 16247:16247" s="10" customFormat="1" ht="60" customHeight="1" x14ac:dyDescent="0.25">
      <c r="A11" s="434"/>
      <c r="B11" s="434"/>
      <c r="C11" s="434"/>
      <c r="D11" s="425"/>
      <c r="E11" s="424"/>
      <c r="F11" s="277" t="s">
        <v>53</v>
      </c>
      <c r="G11" s="277" t="s">
        <v>21</v>
      </c>
      <c r="H11" s="98">
        <v>0.4</v>
      </c>
      <c r="I11" s="98">
        <v>0.2</v>
      </c>
      <c r="J11" s="289" t="s">
        <v>358</v>
      </c>
      <c r="K11" s="37">
        <v>0.3</v>
      </c>
      <c r="L11" s="100" t="s">
        <v>638</v>
      </c>
      <c r="M11" s="37">
        <v>0.35</v>
      </c>
      <c r="N11" s="100" t="s">
        <v>676</v>
      </c>
      <c r="O11" s="54"/>
      <c r="P11" s="62"/>
      <c r="Q11" s="54">
        <f t="shared" si="0"/>
        <v>0</v>
      </c>
      <c r="R11" s="62">
        <f t="shared" si="1"/>
        <v>0</v>
      </c>
      <c r="S11" s="54">
        <v>0.4</v>
      </c>
      <c r="T11" s="54">
        <v>0.8</v>
      </c>
      <c r="U11" s="54">
        <v>1</v>
      </c>
      <c r="V11" s="54">
        <v>1</v>
      </c>
      <c r="W11" s="139"/>
    </row>
    <row r="12" spans="1:24 16247:16247" s="10" customFormat="1" ht="71.25" customHeight="1" x14ac:dyDescent="0.25">
      <c r="A12" s="11" t="s">
        <v>16</v>
      </c>
      <c r="B12" s="11" t="s">
        <v>16</v>
      </c>
      <c r="C12" s="11" t="s">
        <v>54</v>
      </c>
      <c r="D12" s="12" t="s">
        <v>55</v>
      </c>
      <c r="E12" s="48" t="s">
        <v>19</v>
      </c>
      <c r="F12" s="277" t="s">
        <v>56</v>
      </c>
      <c r="G12" s="277" t="s">
        <v>57</v>
      </c>
      <c r="H12" s="277">
        <v>4</v>
      </c>
      <c r="I12" s="35">
        <v>1</v>
      </c>
      <c r="J12" s="289" t="s">
        <v>359</v>
      </c>
      <c r="K12" s="36">
        <v>5</v>
      </c>
      <c r="L12" s="99" t="s">
        <v>639</v>
      </c>
      <c r="M12" s="36">
        <v>9</v>
      </c>
      <c r="N12" s="99" t="s">
        <v>677</v>
      </c>
      <c r="O12" s="36"/>
      <c r="P12" s="62"/>
      <c r="Q12" s="48">
        <f t="shared" si="0"/>
        <v>0</v>
      </c>
      <c r="R12" s="62">
        <f t="shared" si="1"/>
        <v>0</v>
      </c>
      <c r="S12" s="48">
        <v>4</v>
      </c>
      <c r="T12" s="48">
        <v>6</v>
      </c>
      <c r="U12" s="48">
        <v>8</v>
      </c>
      <c r="V12" s="48">
        <v>20</v>
      </c>
      <c r="W12" s="127"/>
    </row>
    <row r="13" spans="1:24 16247:16247" s="10" customFormat="1" ht="142.5" customHeight="1" x14ac:dyDescent="0.25">
      <c r="A13" s="432"/>
      <c r="B13" s="432"/>
      <c r="C13" s="432"/>
      <c r="D13" s="424" t="s">
        <v>58</v>
      </c>
      <c r="E13" s="424" t="s">
        <v>59</v>
      </c>
      <c r="F13" s="65" t="s">
        <v>223</v>
      </c>
      <c r="G13" s="277" t="s">
        <v>57</v>
      </c>
      <c r="H13" s="277">
        <v>0</v>
      </c>
      <c r="I13" s="42">
        <v>0</v>
      </c>
      <c r="J13" s="66" t="s">
        <v>332</v>
      </c>
      <c r="K13" s="42">
        <v>0</v>
      </c>
      <c r="L13" s="66" t="s">
        <v>332</v>
      </c>
      <c r="M13" s="42">
        <v>0</v>
      </c>
      <c r="N13" s="66" t="s">
        <v>332</v>
      </c>
      <c r="O13" s="38"/>
      <c r="P13" s="62"/>
      <c r="Q13" s="48">
        <f t="shared" si="0"/>
        <v>0</v>
      </c>
      <c r="R13" s="62">
        <f t="shared" si="1"/>
        <v>0</v>
      </c>
      <c r="S13" s="52"/>
      <c r="T13" s="52"/>
      <c r="U13" s="52"/>
      <c r="V13" s="35">
        <v>2319</v>
      </c>
      <c r="W13" s="127"/>
    </row>
    <row r="14" spans="1:24 16247:16247" s="10" customFormat="1" ht="60" customHeight="1" x14ac:dyDescent="0.25">
      <c r="A14" s="433"/>
      <c r="B14" s="433"/>
      <c r="C14" s="433"/>
      <c r="D14" s="424"/>
      <c r="E14" s="424"/>
      <c r="F14" s="65" t="s">
        <v>222</v>
      </c>
      <c r="G14" s="277" t="s">
        <v>57</v>
      </c>
      <c r="H14" s="277">
        <v>0</v>
      </c>
      <c r="I14" s="42">
        <v>0</v>
      </c>
      <c r="J14" s="66" t="s">
        <v>332</v>
      </c>
      <c r="K14" s="42">
        <v>0</v>
      </c>
      <c r="L14" s="66" t="s">
        <v>332</v>
      </c>
      <c r="M14" s="42">
        <v>0</v>
      </c>
      <c r="N14" s="66" t="s">
        <v>332</v>
      </c>
      <c r="O14" s="38"/>
      <c r="P14" s="61"/>
      <c r="Q14" s="48">
        <f t="shared" si="0"/>
        <v>0</v>
      </c>
      <c r="R14" s="61">
        <f t="shared" si="1"/>
        <v>0</v>
      </c>
      <c r="S14" s="52"/>
      <c r="T14" s="52"/>
      <c r="U14" s="52"/>
      <c r="V14" s="35">
        <v>1</v>
      </c>
      <c r="W14" s="127"/>
    </row>
    <row r="15" spans="1:24 16247:16247" s="10" customFormat="1" ht="72" customHeight="1" x14ac:dyDescent="0.25">
      <c r="A15" s="433"/>
      <c r="B15" s="433"/>
      <c r="C15" s="433"/>
      <c r="D15" s="424"/>
      <c r="E15" s="424"/>
      <c r="F15" s="65" t="s">
        <v>60</v>
      </c>
      <c r="G15" s="277" t="s">
        <v>57</v>
      </c>
      <c r="H15" s="277">
        <v>0</v>
      </c>
      <c r="I15" s="43">
        <v>0</v>
      </c>
      <c r="J15" s="67" t="s">
        <v>332</v>
      </c>
      <c r="K15" s="43">
        <v>0</v>
      </c>
      <c r="L15" s="67" t="s">
        <v>332</v>
      </c>
      <c r="M15" s="388">
        <v>0</v>
      </c>
      <c r="N15" s="67" t="s">
        <v>332</v>
      </c>
      <c r="O15" s="34"/>
      <c r="P15" s="61"/>
      <c r="Q15" s="48">
        <f t="shared" si="0"/>
        <v>0</v>
      </c>
      <c r="R15" s="61">
        <f t="shared" si="1"/>
        <v>0</v>
      </c>
      <c r="S15" s="52"/>
      <c r="T15" s="52"/>
      <c r="U15" s="52"/>
      <c r="V15" s="35">
        <v>1</v>
      </c>
      <c r="W15" s="127"/>
    </row>
    <row r="16" spans="1:24 16247:16247" s="10" customFormat="1" ht="225.75" customHeight="1" x14ac:dyDescent="0.25">
      <c r="A16" s="433"/>
      <c r="B16" s="433"/>
      <c r="C16" s="433"/>
      <c r="D16" s="424"/>
      <c r="E16" s="424"/>
      <c r="F16" s="65" t="s">
        <v>61</v>
      </c>
      <c r="G16" s="277" t="s">
        <v>57</v>
      </c>
      <c r="H16" s="277">
        <v>1</v>
      </c>
      <c r="I16" s="296">
        <v>0.6</v>
      </c>
      <c r="J16" s="66" t="s">
        <v>312</v>
      </c>
      <c r="K16" s="296">
        <v>0.6</v>
      </c>
      <c r="L16" s="66" t="s">
        <v>613</v>
      </c>
      <c r="M16" s="296" t="s">
        <v>653</v>
      </c>
      <c r="N16" s="66" t="s">
        <v>669</v>
      </c>
      <c r="O16" s="34"/>
      <c r="P16" s="61"/>
      <c r="Q16" s="48">
        <f t="shared" si="0"/>
        <v>0</v>
      </c>
      <c r="R16" s="67"/>
      <c r="S16" s="52"/>
      <c r="T16" s="52"/>
      <c r="U16" s="52"/>
      <c r="V16" s="35">
        <v>1</v>
      </c>
      <c r="W16" s="127"/>
    </row>
    <row r="17" spans="1:23" s="10" customFormat="1" ht="60" customHeight="1" x14ac:dyDescent="0.25">
      <c r="A17" s="433"/>
      <c r="B17" s="433"/>
      <c r="C17" s="433"/>
      <c r="D17" s="424"/>
      <c r="E17" s="424"/>
      <c r="F17" s="65" t="s">
        <v>62</v>
      </c>
      <c r="G17" s="277" t="s">
        <v>57</v>
      </c>
      <c r="H17" s="277">
        <v>0</v>
      </c>
      <c r="I17" s="355">
        <v>0</v>
      </c>
      <c r="J17" s="295" t="s">
        <v>332</v>
      </c>
      <c r="K17" s="355">
        <v>0</v>
      </c>
      <c r="L17" s="295" t="s">
        <v>332</v>
      </c>
      <c r="M17" s="386">
        <v>0</v>
      </c>
      <c r="N17" s="295" t="s">
        <v>332</v>
      </c>
      <c r="O17" s="34"/>
      <c r="P17" s="61"/>
      <c r="Q17" s="48">
        <f t="shared" si="0"/>
        <v>0</v>
      </c>
      <c r="R17" s="61">
        <f t="shared" si="1"/>
        <v>0</v>
      </c>
      <c r="S17" s="52"/>
      <c r="T17" s="52"/>
      <c r="U17" s="52"/>
      <c r="V17" s="35">
        <v>1</v>
      </c>
      <c r="W17" s="127"/>
    </row>
    <row r="18" spans="1:23" s="10" customFormat="1" ht="303" customHeight="1" x14ac:dyDescent="0.25">
      <c r="A18" s="434"/>
      <c r="B18" s="434"/>
      <c r="C18" s="434"/>
      <c r="D18" s="424"/>
      <c r="E18" s="424"/>
      <c r="F18" s="65" t="s">
        <v>313</v>
      </c>
      <c r="G18" s="277" t="s">
        <v>57</v>
      </c>
      <c r="H18" s="277">
        <v>20</v>
      </c>
      <c r="I18" s="296">
        <v>0</v>
      </c>
      <c r="J18" s="295" t="s">
        <v>314</v>
      </c>
      <c r="K18" s="296">
        <v>0</v>
      </c>
      <c r="L18" s="63" t="s">
        <v>614</v>
      </c>
      <c r="M18" s="296">
        <v>0</v>
      </c>
      <c r="N18" s="63" t="s">
        <v>654</v>
      </c>
      <c r="O18" s="34"/>
      <c r="P18" s="61"/>
      <c r="Q18" s="48">
        <f t="shared" si="0"/>
        <v>0</v>
      </c>
      <c r="R18" s="67"/>
      <c r="S18" s="52"/>
      <c r="T18" s="52"/>
      <c r="U18" s="52"/>
      <c r="V18" s="35">
        <v>80</v>
      </c>
      <c r="W18" s="127"/>
    </row>
    <row r="19" spans="1:23" s="10" customFormat="1" ht="60" customHeight="1" x14ac:dyDescent="0.25">
      <c r="A19" s="49"/>
      <c r="B19" s="49"/>
      <c r="C19" s="49"/>
      <c r="D19" s="424"/>
      <c r="E19" s="32" t="s">
        <v>213</v>
      </c>
      <c r="F19" s="65" t="s">
        <v>214</v>
      </c>
      <c r="G19" s="11" t="s">
        <v>21</v>
      </c>
      <c r="H19" s="277">
        <v>0</v>
      </c>
      <c r="I19" s="11">
        <v>0</v>
      </c>
      <c r="J19" s="295" t="s">
        <v>332</v>
      </c>
      <c r="K19" s="11">
        <v>0</v>
      </c>
      <c r="L19" s="295" t="s">
        <v>332</v>
      </c>
      <c r="M19" s="11">
        <v>0</v>
      </c>
      <c r="N19" s="295" t="s">
        <v>332</v>
      </c>
      <c r="O19" s="81"/>
      <c r="P19" s="80"/>
      <c r="Q19" s="39">
        <f t="shared" si="0"/>
        <v>0</v>
      </c>
      <c r="R19" s="107">
        <f t="shared" si="1"/>
        <v>0</v>
      </c>
      <c r="S19" s="52"/>
      <c r="T19" s="52"/>
      <c r="U19" s="52"/>
      <c r="V19" s="48">
        <v>80</v>
      </c>
      <c r="W19" s="127"/>
    </row>
    <row r="20" spans="1:23" s="10" customFormat="1" ht="60" customHeight="1" x14ac:dyDescent="0.25">
      <c r="A20" s="49"/>
      <c r="B20" s="49"/>
      <c r="C20" s="49"/>
      <c r="D20" s="424"/>
      <c r="E20" s="436" t="s">
        <v>219</v>
      </c>
      <c r="F20" s="278" t="s">
        <v>215</v>
      </c>
      <c r="G20" s="11" t="s">
        <v>21</v>
      </c>
      <c r="H20" s="277">
        <v>0</v>
      </c>
      <c r="I20" s="83">
        <v>0</v>
      </c>
      <c r="J20" s="297" t="s">
        <v>332</v>
      </c>
      <c r="K20" s="298">
        <v>0</v>
      </c>
      <c r="L20" s="299" t="s">
        <v>332</v>
      </c>
      <c r="M20" s="298">
        <v>0</v>
      </c>
      <c r="N20" s="299" t="s">
        <v>332</v>
      </c>
      <c r="O20" s="91"/>
      <c r="P20" s="91"/>
      <c r="Q20" s="48">
        <f t="shared" si="0"/>
        <v>0</v>
      </c>
      <c r="R20" s="109">
        <f t="shared" si="1"/>
        <v>0</v>
      </c>
      <c r="S20" s="52"/>
      <c r="T20" s="52"/>
      <c r="U20" s="52"/>
      <c r="V20" s="48">
        <v>6</v>
      </c>
      <c r="W20" s="127"/>
    </row>
    <row r="21" spans="1:23" s="10" customFormat="1" ht="42.75" x14ac:dyDescent="0.25">
      <c r="A21" s="49"/>
      <c r="B21" s="49"/>
      <c r="C21" s="49"/>
      <c r="D21" s="424"/>
      <c r="E21" s="436"/>
      <c r="F21" s="278" t="s">
        <v>216</v>
      </c>
      <c r="G21" s="11" t="s">
        <v>21</v>
      </c>
      <c r="H21" s="277">
        <v>0</v>
      </c>
      <c r="I21" s="83">
        <v>0</v>
      </c>
      <c r="J21" s="297" t="s">
        <v>332</v>
      </c>
      <c r="K21" s="300">
        <v>0</v>
      </c>
      <c r="L21" s="301" t="s">
        <v>332</v>
      </c>
      <c r="M21" s="300">
        <v>0</v>
      </c>
      <c r="N21" s="301" t="s">
        <v>332</v>
      </c>
      <c r="O21" s="93"/>
      <c r="P21" s="92"/>
      <c r="Q21" s="48">
        <f t="shared" si="0"/>
        <v>0</v>
      </c>
      <c r="R21" s="108">
        <f t="shared" si="1"/>
        <v>0</v>
      </c>
      <c r="S21" s="52"/>
      <c r="T21" s="52"/>
      <c r="U21" s="52"/>
      <c r="V21" s="48">
        <v>1</v>
      </c>
      <c r="W21" s="127"/>
    </row>
    <row r="22" spans="1:23" s="10" customFormat="1" ht="57.75" customHeight="1" x14ac:dyDescent="0.25">
      <c r="A22" s="49"/>
      <c r="B22" s="49"/>
      <c r="C22" s="49"/>
      <c r="D22" s="424"/>
      <c r="E22" s="436"/>
      <c r="F22" s="278" t="s">
        <v>217</v>
      </c>
      <c r="G22" s="11" t="s">
        <v>21</v>
      </c>
      <c r="H22" s="277">
        <v>0</v>
      </c>
      <c r="I22" s="119">
        <v>0</v>
      </c>
      <c r="J22" s="297" t="s">
        <v>332</v>
      </c>
      <c r="K22" s="300">
        <v>0</v>
      </c>
      <c r="L22" s="302" t="s">
        <v>332</v>
      </c>
      <c r="M22" s="300">
        <v>0</v>
      </c>
      <c r="N22" s="302" t="s">
        <v>332</v>
      </c>
      <c r="O22" s="25"/>
      <c r="P22" s="94"/>
      <c r="Q22" s="48">
        <f t="shared" si="0"/>
        <v>0</v>
      </c>
      <c r="R22" s="108">
        <f t="shared" si="1"/>
        <v>0</v>
      </c>
      <c r="S22" s="52"/>
      <c r="T22" s="52"/>
      <c r="U22" s="52"/>
      <c r="V22" s="48">
        <v>8</v>
      </c>
      <c r="W22" s="127"/>
    </row>
    <row r="23" spans="1:23" s="10" customFormat="1" ht="57.75" customHeight="1" x14ac:dyDescent="0.25">
      <c r="A23" s="49"/>
      <c r="B23" s="49"/>
      <c r="C23" s="49"/>
      <c r="D23" s="424"/>
      <c r="E23" s="436"/>
      <c r="F23" s="278" t="s">
        <v>218</v>
      </c>
      <c r="G23" s="11" t="s">
        <v>21</v>
      </c>
      <c r="H23" s="277">
        <v>0</v>
      </c>
      <c r="I23" s="11">
        <v>0</v>
      </c>
      <c r="J23" s="297" t="s">
        <v>332</v>
      </c>
      <c r="K23" s="303">
        <v>0</v>
      </c>
      <c r="L23" s="302" t="s">
        <v>332</v>
      </c>
      <c r="M23" s="303">
        <v>0</v>
      </c>
      <c r="N23" s="302" t="s">
        <v>332</v>
      </c>
      <c r="O23" s="86"/>
      <c r="P23" s="92"/>
      <c r="Q23" s="48">
        <f>+O23</f>
        <v>0</v>
      </c>
      <c r="R23" s="31" t="str">
        <f>+J23</f>
        <v xml:space="preserve">NO APLICA PARA LA PRESENTE VIGENCIA </v>
      </c>
      <c r="S23" s="52"/>
      <c r="T23" s="52"/>
      <c r="U23" s="52"/>
      <c r="V23" s="48">
        <v>2</v>
      </c>
      <c r="W23" s="127"/>
    </row>
    <row r="24" spans="1:23" s="10" customFormat="1" ht="60" customHeight="1" x14ac:dyDescent="0.25">
      <c r="A24" s="88"/>
      <c r="B24" s="88"/>
      <c r="C24" s="392">
        <v>297</v>
      </c>
      <c r="D24" s="424"/>
      <c r="E24" s="424" t="s">
        <v>38</v>
      </c>
      <c r="F24" s="295" t="s">
        <v>468</v>
      </c>
      <c r="G24" s="277" t="s">
        <v>26</v>
      </c>
      <c r="H24" s="316">
        <v>1</v>
      </c>
      <c r="I24" s="304">
        <v>0.12</v>
      </c>
      <c r="J24" s="305" t="s">
        <v>558</v>
      </c>
      <c r="K24" s="304">
        <v>0.66</v>
      </c>
      <c r="L24" s="305" t="s">
        <v>469</v>
      </c>
      <c r="M24" s="304">
        <v>0.7</v>
      </c>
      <c r="N24" s="305" t="s">
        <v>768</v>
      </c>
      <c r="O24" s="11"/>
      <c r="P24" s="65"/>
      <c r="Q24" s="89"/>
      <c r="R24" s="65"/>
      <c r="S24" s="89" t="e">
        <f>+#REF!</f>
        <v>#REF!</v>
      </c>
      <c r="T24" s="89" t="e">
        <f>+#REF!</f>
        <v>#REF!</v>
      </c>
      <c r="U24" s="89" t="e">
        <f>+#REF!</f>
        <v>#REF!</v>
      </c>
      <c r="V24" s="89" t="e">
        <f>+#REF!</f>
        <v>#REF!</v>
      </c>
      <c r="W24" s="127"/>
    </row>
    <row r="25" spans="1:23" s="10" customFormat="1" ht="60" customHeight="1" x14ac:dyDescent="0.25">
      <c r="A25" s="88"/>
      <c r="B25" s="88"/>
      <c r="C25" s="392">
        <v>310</v>
      </c>
      <c r="D25" s="424"/>
      <c r="E25" s="424"/>
      <c r="F25" s="295" t="s">
        <v>262</v>
      </c>
      <c r="G25" s="277" t="s">
        <v>57</v>
      </c>
      <c r="H25" s="317">
        <v>800000</v>
      </c>
      <c r="I25" s="135">
        <v>0</v>
      </c>
      <c r="J25" s="305" t="s">
        <v>559</v>
      </c>
      <c r="K25" s="135">
        <v>832400</v>
      </c>
      <c r="L25" s="305" t="s">
        <v>470</v>
      </c>
      <c r="M25" s="135">
        <v>430626</v>
      </c>
      <c r="N25" s="305" t="s">
        <v>769</v>
      </c>
      <c r="O25" s="11"/>
      <c r="P25" s="65"/>
      <c r="Q25" s="105"/>
      <c r="R25" s="65"/>
      <c r="S25" s="105" t="e">
        <f>+#REF!</f>
        <v>#REF!</v>
      </c>
      <c r="T25" s="105" t="e">
        <f>+#REF!</f>
        <v>#REF!</v>
      </c>
      <c r="U25" s="105" t="e">
        <f>+#REF!</f>
        <v>#REF!</v>
      </c>
      <c r="V25" s="105" t="e">
        <f>+#REF!</f>
        <v>#REF!</v>
      </c>
      <c r="W25" s="127"/>
    </row>
    <row r="26" spans="1:23" s="10" customFormat="1" ht="185.25" customHeight="1" x14ac:dyDescent="0.25">
      <c r="A26" s="11"/>
      <c r="B26" s="11"/>
      <c r="C26" s="11"/>
      <c r="D26" s="424" t="s">
        <v>63</v>
      </c>
      <c r="E26" s="424" t="s">
        <v>28</v>
      </c>
      <c r="F26" s="11" t="s">
        <v>64</v>
      </c>
      <c r="G26" s="277" t="s">
        <v>26</v>
      </c>
      <c r="H26" s="98">
        <v>0.5</v>
      </c>
      <c r="I26" s="306">
        <v>0.1</v>
      </c>
      <c r="J26" s="307" t="s">
        <v>333</v>
      </c>
      <c r="K26" s="308">
        <v>0.35</v>
      </c>
      <c r="L26" s="65" t="s">
        <v>592</v>
      </c>
      <c r="M26" s="308">
        <v>0.5</v>
      </c>
      <c r="N26" s="65" t="s">
        <v>687</v>
      </c>
      <c r="O26" s="41"/>
      <c r="P26" s="40"/>
      <c r="Q26" s="54">
        <f t="shared" si="0"/>
        <v>0</v>
      </c>
      <c r="R26" s="40">
        <f t="shared" si="1"/>
        <v>0</v>
      </c>
      <c r="S26" s="54">
        <v>0.5</v>
      </c>
      <c r="T26" s="54">
        <v>0.75</v>
      </c>
      <c r="U26" s="54">
        <v>1</v>
      </c>
      <c r="V26" s="54">
        <v>1</v>
      </c>
      <c r="W26" s="129" t="s">
        <v>302</v>
      </c>
    </row>
    <row r="27" spans="1:23" s="10" customFormat="1" ht="129.75" customHeight="1" x14ac:dyDescent="0.25">
      <c r="A27" s="11"/>
      <c r="B27" s="11"/>
      <c r="C27" s="11"/>
      <c r="D27" s="424"/>
      <c r="E27" s="424"/>
      <c r="F27" s="277" t="s">
        <v>65</v>
      </c>
      <c r="G27" s="277" t="s">
        <v>32</v>
      </c>
      <c r="H27" s="277">
        <v>2</v>
      </c>
      <c r="I27" s="11">
        <v>0.2</v>
      </c>
      <c r="J27" s="307" t="s">
        <v>334</v>
      </c>
      <c r="K27" s="11">
        <v>2</v>
      </c>
      <c r="L27" s="65" t="s">
        <v>593</v>
      </c>
      <c r="M27" s="11">
        <v>2</v>
      </c>
      <c r="N27" s="65" t="s">
        <v>686</v>
      </c>
      <c r="O27" s="86"/>
      <c r="P27" s="31"/>
      <c r="Q27" s="25">
        <f t="shared" si="0"/>
        <v>0</v>
      </c>
      <c r="R27" s="31">
        <f t="shared" si="1"/>
        <v>0</v>
      </c>
      <c r="S27" s="48">
        <v>2</v>
      </c>
      <c r="T27" s="48">
        <v>2</v>
      </c>
      <c r="U27" s="52"/>
      <c r="V27" s="48">
        <v>6</v>
      </c>
      <c r="W27" s="128" t="s">
        <v>303</v>
      </c>
    </row>
    <row r="28" spans="1:23" s="10" customFormat="1" ht="96.75" customHeight="1" x14ac:dyDescent="0.25">
      <c r="A28" s="11"/>
      <c r="B28" s="11"/>
      <c r="C28" s="11"/>
      <c r="D28" s="424" t="s">
        <v>66</v>
      </c>
      <c r="E28" s="424" t="s">
        <v>28</v>
      </c>
      <c r="F28" s="277" t="s">
        <v>67</v>
      </c>
      <c r="G28" s="277" t="s">
        <v>26</v>
      </c>
      <c r="H28" s="21">
        <v>0.5</v>
      </c>
      <c r="I28" s="82">
        <v>0.05</v>
      </c>
      <c r="J28" s="307" t="s">
        <v>335</v>
      </c>
      <c r="K28" s="82">
        <v>0.35</v>
      </c>
      <c r="L28" s="309" t="s">
        <v>594</v>
      </c>
      <c r="M28" s="82">
        <v>0.8</v>
      </c>
      <c r="N28" s="309" t="s">
        <v>712</v>
      </c>
      <c r="O28" s="47"/>
      <c r="P28" s="40"/>
      <c r="Q28" s="21">
        <f t="shared" si="0"/>
        <v>0</v>
      </c>
      <c r="R28" s="40">
        <f t="shared" si="1"/>
        <v>0</v>
      </c>
      <c r="S28" s="21">
        <v>0.5</v>
      </c>
      <c r="T28" s="21">
        <v>0.75</v>
      </c>
      <c r="U28" s="21">
        <v>1</v>
      </c>
      <c r="V28" s="22">
        <v>1</v>
      </c>
      <c r="W28" s="128" t="s">
        <v>304</v>
      </c>
    </row>
    <row r="29" spans="1:23" s="10" customFormat="1" ht="87" customHeight="1" x14ac:dyDescent="0.25">
      <c r="A29" s="11"/>
      <c r="B29" s="11"/>
      <c r="C29" s="11"/>
      <c r="D29" s="424"/>
      <c r="E29" s="424"/>
      <c r="F29" s="277" t="s">
        <v>68</v>
      </c>
      <c r="G29" s="277" t="s">
        <v>30</v>
      </c>
      <c r="H29" s="23">
        <v>0.2</v>
      </c>
      <c r="I29" s="11">
        <v>2</v>
      </c>
      <c r="J29" s="307" t="s">
        <v>335</v>
      </c>
      <c r="K29" s="11">
        <v>11</v>
      </c>
      <c r="L29" s="65" t="s">
        <v>629</v>
      </c>
      <c r="M29" s="11">
        <v>0.16</v>
      </c>
      <c r="N29" s="65" t="s">
        <v>713</v>
      </c>
      <c r="O29" s="86"/>
      <c r="P29" s="31"/>
      <c r="Q29" s="95">
        <f t="shared" si="0"/>
        <v>0</v>
      </c>
      <c r="R29" s="31">
        <f t="shared" si="1"/>
        <v>0</v>
      </c>
      <c r="S29" s="23">
        <v>0.2</v>
      </c>
      <c r="T29" s="23">
        <v>0.25</v>
      </c>
      <c r="U29" s="23">
        <v>0.35</v>
      </c>
      <c r="V29" s="22">
        <v>1</v>
      </c>
      <c r="W29" s="128" t="s">
        <v>305</v>
      </c>
    </row>
    <row r="30" spans="1:23" s="10" customFormat="1" ht="108.75" customHeight="1" x14ac:dyDescent="0.25">
      <c r="A30" s="11"/>
      <c r="B30" s="11"/>
      <c r="C30" s="11"/>
      <c r="D30" s="435" t="s">
        <v>69</v>
      </c>
      <c r="E30" s="24" t="s">
        <v>28</v>
      </c>
      <c r="F30" s="277" t="s">
        <v>70</v>
      </c>
      <c r="G30" s="277" t="s">
        <v>32</v>
      </c>
      <c r="H30" s="277">
        <v>10</v>
      </c>
      <c r="I30" s="11">
        <v>0.3</v>
      </c>
      <c r="J30" s="307" t="s">
        <v>336</v>
      </c>
      <c r="K30" s="11">
        <v>10</v>
      </c>
      <c r="L30" s="65" t="s">
        <v>595</v>
      </c>
      <c r="M30" s="11">
        <v>10</v>
      </c>
      <c r="N30" s="65" t="s">
        <v>688</v>
      </c>
      <c r="O30" s="39"/>
      <c r="P30" s="40"/>
      <c r="Q30" s="25">
        <f t="shared" si="0"/>
        <v>0</v>
      </c>
      <c r="R30" s="40">
        <f t="shared" si="1"/>
        <v>0</v>
      </c>
      <c r="S30" s="25">
        <v>10</v>
      </c>
      <c r="T30" s="25">
        <v>10</v>
      </c>
      <c r="U30" s="25">
        <v>9</v>
      </c>
      <c r="V30" s="25">
        <v>39</v>
      </c>
      <c r="W30" s="140" t="s">
        <v>306</v>
      </c>
    </row>
    <row r="31" spans="1:23" s="10" customFormat="1" ht="98.25" customHeight="1" x14ac:dyDescent="0.25">
      <c r="A31" s="11"/>
      <c r="B31" s="11"/>
      <c r="C31" s="11"/>
      <c r="D31" s="435"/>
      <c r="E31" s="24" t="s">
        <v>28</v>
      </c>
      <c r="F31" s="277" t="s">
        <v>71</v>
      </c>
      <c r="G31" s="277" t="s">
        <v>72</v>
      </c>
      <c r="H31" s="277">
        <v>160</v>
      </c>
      <c r="I31" s="11">
        <v>16</v>
      </c>
      <c r="J31" s="307" t="s">
        <v>337</v>
      </c>
      <c r="K31" s="11">
        <v>145</v>
      </c>
      <c r="L31" s="65" t="s">
        <v>596</v>
      </c>
      <c r="M31" s="11">
        <v>536.5</v>
      </c>
      <c r="N31" s="65" t="s">
        <v>689</v>
      </c>
      <c r="O31" s="39"/>
      <c r="P31" s="40"/>
      <c r="Q31" s="25">
        <f t="shared" si="0"/>
        <v>0</v>
      </c>
      <c r="R31" s="40">
        <f t="shared" si="1"/>
        <v>0</v>
      </c>
      <c r="S31" s="25">
        <v>160</v>
      </c>
      <c r="T31" s="25">
        <v>160</v>
      </c>
      <c r="U31" s="25">
        <v>160</v>
      </c>
      <c r="V31" s="25">
        <v>640</v>
      </c>
      <c r="W31" s="140" t="s">
        <v>307</v>
      </c>
    </row>
    <row r="32" spans="1:23" s="10" customFormat="1" ht="144.75" customHeight="1" x14ac:dyDescent="0.25">
      <c r="A32" s="11"/>
      <c r="B32" s="11"/>
      <c r="C32" s="11"/>
      <c r="D32" s="12" t="s">
        <v>73</v>
      </c>
      <c r="E32" s="52" t="s">
        <v>28</v>
      </c>
      <c r="F32" s="277" t="s">
        <v>74</v>
      </c>
      <c r="G32" s="277" t="s">
        <v>21</v>
      </c>
      <c r="H32" s="277">
        <v>0</v>
      </c>
      <c r="I32" s="43">
        <v>0.04</v>
      </c>
      <c r="J32" s="307" t="s">
        <v>338</v>
      </c>
      <c r="K32" s="310">
        <v>0.4</v>
      </c>
      <c r="L32" s="65" t="s">
        <v>597</v>
      </c>
      <c r="M32" s="310">
        <v>0.8</v>
      </c>
      <c r="N32" s="65" t="s">
        <v>690</v>
      </c>
      <c r="O32" s="47"/>
      <c r="P32" s="40"/>
      <c r="Q32" s="52">
        <f t="shared" si="0"/>
        <v>0</v>
      </c>
      <c r="R32" s="40">
        <f t="shared" si="1"/>
        <v>0</v>
      </c>
      <c r="S32" s="52"/>
      <c r="T32" s="48">
        <v>1</v>
      </c>
      <c r="U32" s="48">
        <v>1</v>
      </c>
      <c r="V32" s="48">
        <v>2</v>
      </c>
      <c r="W32" s="138" t="s">
        <v>308</v>
      </c>
    </row>
    <row r="33" spans="1:23" s="10" customFormat="1" ht="60" customHeight="1" x14ac:dyDescent="0.25">
      <c r="A33" s="11"/>
      <c r="B33" s="11"/>
      <c r="C33" s="392">
        <v>229</v>
      </c>
      <c r="D33" s="424" t="s">
        <v>75</v>
      </c>
      <c r="E33" s="424" t="s">
        <v>38</v>
      </c>
      <c r="F33" s="103" t="s">
        <v>76</v>
      </c>
      <c r="G33" s="277" t="s">
        <v>26</v>
      </c>
      <c r="H33" s="318">
        <v>0.96</v>
      </c>
      <c r="I33" s="311">
        <v>0.93738977072310403</v>
      </c>
      <c r="J33" s="312" t="s">
        <v>524</v>
      </c>
      <c r="K33" s="311">
        <v>0.96</v>
      </c>
      <c r="L33" s="312" t="s">
        <v>401</v>
      </c>
      <c r="M33" s="311">
        <v>0.96</v>
      </c>
      <c r="N33" s="312" t="s">
        <v>727</v>
      </c>
      <c r="O33" s="11"/>
      <c r="P33" s="65"/>
      <c r="Q33" s="104" t="e">
        <f>+#REF!</f>
        <v>#REF!</v>
      </c>
      <c r="R33" s="65" t="e">
        <f>+#REF!</f>
        <v>#REF!</v>
      </c>
      <c r="S33" s="104" t="e">
        <f>+#REF!</f>
        <v>#REF!</v>
      </c>
      <c r="T33" s="104" t="e">
        <f>+#REF!</f>
        <v>#REF!</v>
      </c>
      <c r="U33" s="104" t="e">
        <f>+#REF!</f>
        <v>#REF!</v>
      </c>
      <c r="V33" s="89" t="e">
        <f>+#REF!</f>
        <v>#REF!</v>
      </c>
      <c r="W33" s="127"/>
    </row>
    <row r="34" spans="1:23" s="10" customFormat="1" ht="60" customHeight="1" x14ac:dyDescent="0.25">
      <c r="A34" s="11"/>
      <c r="B34" s="11"/>
      <c r="C34" s="392">
        <v>230</v>
      </c>
      <c r="D34" s="424"/>
      <c r="E34" s="424"/>
      <c r="F34" s="103" t="s">
        <v>77</v>
      </c>
      <c r="G34" s="277" t="s">
        <v>32</v>
      </c>
      <c r="H34" s="319">
        <v>1547</v>
      </c>
      <c r="I34" s="313">
        <v>3115</v>
      </c>
      <c r="J34" s="312" t="s">
        <v>525</v>
      </c>
      <c r="K34" s="313">
        <v>4943</v>
      </c>
      <c r="L34" s="312" t="s">
        <v>403</v>
      </c>
      <c r="M34" s="313">
        <v>6151</v>
      </c>
      <c r="N34" s="312" t="s">
        <v>729</v>
      </c>
      <c r="O34" s="11"/>
      <c r="P34" s="65"/>
      <c r="Q34" s="106"/>
      <c r="R34" s="65"/>
      <c r="S34" s="106" t="e">
        <f>+#REF!</f>
        <v>#REF!</v>
      </c>
      <c r="T34" s="106" t="e">
        <f>+#REF!</f>
        <v>#REF!</v>
      </c>
      <c r="U34" s="106" t="e">
        <f>+#REF!</f>
        <v>#REF!</v>
      </c>
      <c r="V34" s="105" t="e">
        <f>+#REF!</f>
        <v>#REF!</v>
      </c>
      <c r="W34" s="127"/>
    </row>
    <row r="35" spans="1:23" s="10" customFormat="1" ht="60" customHeight="1" x14ac:dyDescent="0.25">
      <c r="A35" s="11"/>
      <c r="B35" s="11"/>
      <c r="C35" s="392">
        <v>231</v>
      </c>
      <c r="D35" s="424"/>
      <c r="E35" s="424"/>
      <c r="F35" s="103" t="s">
        <v>78</v>
      </c>
      <c r="G35" s="277" t="s">
        <v>32</v>
      </c>
      <c r="H35" s="319">
        <v>1134</v>
      </c>
      <c r="I35" s="313">
        <v>0</v>
      </c>
      <c r="J35" s="312" t="s">
        <v>526</v>
      </c>
      <c r="K35" s="313">
        <v>0</v>
      </c>
      <c r="L35" s="312" t="s">
        <v>404</v>
      </c>
      <c r="M35" s="313">
        <v>1125</v>
      </c>
      <c r="N35" s="312" t="s">
        <v>730</v>
      </c>
      <c r="O35" s="11"/>
      <c r="P35" s="65"/>
      <c r="Q35" s="106"/>
      <c r="R35" s="65"/>
      <c r="S35" s="106" t="e">
        <f>+#REF!</f>
        <v>#REF!</v>
      </c>
      <c r="T35" s="106" t="e">
        <f>+#REF!</f>
        <v>#REF!</v>
      </c>
      <c r="U35" s="106" t="e">
        <f>+#REF!</f>
        <v>#REF!</v>
      </c>
      <c r="V35" s="103" t="e">
        <f>+#REF!</f>
        <v>#REF!</v>
      </c>
      <c r="W35" s="127"/>
    </row>
    <row r="36" spans="1:23" s="10" customFormat="1" ht="60" customHeight="1" x14ac:dyDescent="0.25">
      <c r="A36" s="11"/>
      <c r="B36" s="11"/>
      <c r="C36" s="392">
        <v>235</v>
      </c>
      <c r="D36" s="424" t="s">
        <v>79</v>
      </c>
      <c r="E36" s="424" t="s">
        <v>38</v>
      </c>
      <c r="F36" s="103" t="s">
        <v>80</v>
      </c>
      <c r="G36" s="277" t="s">
        <v>32</v>
      </c>
      <c r="H36" s="320">
        <v>6</v>
      </c>
      <c r="I36" s="314">
        <v>7</v>
      </c>
      <c r="J36" s="312" t="s">
        <v>530</v>
      </c>
      <c r="K36" s="315">
        <v>7</v>
      </c>
      <c r="L36" s="312" t="s">
        <v>414</v>
      </c>
      <c r="M36" s="315">
        <v>7</v>
      </c>
      <c r="N36" s="312" t="s">
        <v>737</v>
      </c>
      <c r="O36" s="11"/>
      <c r="P36" s="65"/>
      <c r="Q36" s="103"/>
      <c r="R36" s="65"/>
      <c r="S36" s="103" t="e">
        <f>+#REF!</f>
        <v>#REF!</v>
      </c>
      <c r="T36" s="103" t="e">
        <f>+#REF!</f>
        <v>#REF!</v>
      </c>
      <c r="U36" s="103" t="e">
        <f>+#REF!</f>
        <v>#REF!</v>
      </c>
      <c r="V36" s="87" t="e">
        <f>+#REF!</f>
        <v>#REF!</v>
      </c>
      <c r="W36" s="127"/>
    </row>
    <row r="37" spans="1:23" s="10" customFormat="1" ht="60" customHeight="1" x14ac:dyDescent="0.25">
      <c r="A37" s="11"/>
      <c r="B37" s="11"/>
      <c r="C37" s="392">
        <v>236</v>
      </c>
      <c r="D37" s="424"/>
      <c r="E37" s="424"/>
      <c r="F37" s="103" t="s">
        <v>81</v>
      </c>
      <c r="G37" s="277" t="s">
        <v>32</v>
      </c>
      <c r="H37" s="320">
        <v>2</v>
      </c>
      <c r="I37" s="314">
        <v>4</v>
      </c>
      <c r="J37" s="312" t="s">
        <v>531</v>
      </c>
      <c r="K37" s="315">
        <v>4</v>
      </c>
      <c r="L37" s="312" t="s">
        <v>415</v>
      </c>
      <c r="M37" s="315">
        <v>21</v>
      </c>
      <c r="N37" s="312" t="s">
        <v>738</v>
      </c>
      <c r="O37" s="11"/>
      <c r="P37" s="65"/>
      <c r="Q37" s="103"/>
      <c r="R37" s="65"/>
      <c r="S37" s="103" t="e">
        <f>+#REF!</f>
        <v>#REF!</v>
      </c>
      <c r="T37" s="103" t="e">
        <f>+#REF!</f>
        <v>#REF!</v>
      </c>
      <c r="U37" s="103" t="e">
        <f>+#REF!</f>
        <v>#REF!</v>
      </c>
      <c r="V37" s="87" t="e">
        <f>+#REF!</f>
        <v>#REF!</v>
      </c>
      <c r="W37" s="127"/>
    </row>
    <row r="38" spans="1:23" s="10" customFormat="1" x14ac:dyDescent="0.25">
      <c r="D38" s="58"/>
      <c r="E38" s="58"/>
      <c r="F38" s="58"/>
      <c r="G38" s="58"/>
      <c r="H38" s="58"/>
      <c r="I38" s="56"/>
      <c r="J38" s="57"/>
      <c r="K38" s="56"/>
      <c r="L38" s="57"/>
      <c r="M38" s="56"/>
      <c r="N38" s="57"/>
      <c r="O38" s="56"/>
      <c r="P38" s="57"/>
      <c r="Q38" s="56"/>
      <c r="R38" s="57"/>
      <c r="S38" s="58"/>
      <c r="T38" s="58"/>
      <c r="U38" s="58"/>
      <c r="V38" s="58"/>
      <c r="W38" s="59"/>
    </row>
    <row r="39" spans="1:23" s="10" customFormat="1" x14ac:dyDescent="0.25">
      <c r="D39" s="58"/>
      <c r="E39" s="58"/>
      <c r="F39" s="58"/>
      <c r="G39" s="58"/>
      <c r="H39" s="58"/>
      <c r="I39" s="56"/>
      <c r="J39" s="64"/>
      <c r="K39" s="56"/>
      <c r="L39" s="57"/>
      <c r="M39" s="56"/>
      <c r="N39" s="57"/>
      <c r="O39" s="56"/>
      <c r="P39" s="57"/>
      <c r="Q39" s="56"/>
      <c r="R39" s="57"/>
      <c r="S39" s="58"/>
      <c r="T39" s="58"/>
      <c r="U39" s="58"/>
      <c r="V39" s="58"/>
      <c r="W39" s="60"/>
    </row>
    <row r="41" spans="1:23" x14ac:dyDescent="0.25">
      <c r="W41" s="60"/>
    </row>
  </sheetData>
  <autoFilter ref="A7:C41" xr:uid="{F388F929-EC50-4863-9D59-EDC998B61E9E}"/>
  <dataConsolidate/>
  <mergeCells count="45">
    <mergeCell ref="D13:D25"/>
    <mergeCell ref="E13:E18"/>
    <mergeCell ref="E24:E25"/>
    <mergeCell ref="D36:D37"/>
    <mergeCell ref="E36:E37"/>
    <mergeCell ref="D26:D27"/>
    <mergeCell ref="E26:E27"/>
    <mergeCell ref="D28:D29"/>
    <mergeCell ref="E28:E29"/>
    <mergeCell ref="D30:D31"/>
    <mergeCell ref="D33:D35"/>
    <mergeCell ref="E33:E35"/>
    <mergeCell ref="E20:E23"/>
    <mergeCell ref="A13:A18"/>
    <mergeCell ref="B13:B18"/>
    <mergeCell ref="C13:C18"/>
    <mergeCell ref="A10:A11"/>
    <mergeCell ref="B10:B11"/>
    <mergeCell ref="C10:C11"/>
    <mergeCell ref="D10:D11"/>
    <mergeCell ref="E10:E11"/>
    <mergeCell ref="D7:D8"/>
    <mergeCell ref="E7:E8"/>
    <mergeCell ref="A1:D4"/>
    <mergeCell ref="E1:V3"/>
    <mergeCell ref="B7:B8"/>
    <mergeCell ref="C7:C8"/>
    <mergeCell ref="Q7:Q8"/>
    <mergeCell ref="R7:R8"/>
    <mergeCell ref="W2:W3"/>
    <mergeCell ref="E4:U4"/>
    <mergeCell ref="A5:W5"/>
    <mergeCell ref="V7:V8"/>
    <mergeCell ref="W7:W8"/>
    <mergeCell ref="F7:F8"/>
    <mergeCell ref="G7:G8"/>
    <mergeCell ref="H7:H8"/>
    <mergeCell ref="S7:S8"/>
    <mergeCell ref="T7:T8"/>
    <mergeCell ref="U7:U8"/>
    <mergeCell ref="A7:A8"/>
    <mergeCell ref="I7:J7"/>
    <mergeCell ref="K7:L7"/>
    <mergeCell ref="M7:N7"/>
    <mergeCell ref="O7:P7"/>
  </mergeCells>
  <conditionalFormatting sqref="S27:T27">
    <cfRule type="containsBlanks" dxfId="34" priority="20">
      <formula>LEN(TRIM(S27))=0</formula>
    </cfRule>
  </conditionalFormatting>
  <conditionalFormatting sqref="S28:U28">
    <cfRule type="containsBlanks" dxfId="33" priority="19">
      <formula>LEN(TRIM(S28))=0</formula>
    </cfRule>
  </conditionalFormatting>
  <conditionalFormatting sqref="S29:U29">
    <cfRule type="containsBlanks" dxfId="32" priority="18">
      <formula>LEN(TRIM(S29))=0</formula>
    </cfRule>
  </conditionalFormatting>
  <conditionalFormatting sqref="S30:U31">
    <cfRule type="containsBlanks" dxfId="31" priority="16">
      <formula>LEN(TRIM(S30))=0</formula>
    </cfRule>
  </conditionalFormatting>
  <conditionalFormatting sqref="T32">
    <cfRule type="containsBlanks" dxfId="30" priority="15">
      <formula>LEN(TRIM(T32))=0</formula>
    </cfRule>
  </conditionalFormatting>
  <conditionalFormatting sqref="U32">
    <cfRule type="containsBlanks" dxfId="29" priority="14">
      <formula>LEN(TRIM(U32))=0</formula>
    </cfRule>
  </conditionalFormatting>
  <conditionalFormatting sqref="Q27">
    <cfRule type="containsBlanks" dxfId="28" priority="9">
      <formula>LEN(TRIM(Q27))=0</formula>
    </cfRule>
  </conditionalFormatting>
  <conditionalFormatting sqref="Q28">
    <cfRule type="containsBlanks" dxfId="27" priority="8">
      <formula>LEN(TRIM(Q28))=0</formula>
    </cfRule>
  </conditionalFormatting>
  <conditionalFormatting sqref="Q29">
    <cfRule type="containsBlanks" dxfId="26" priority="7">
      <formula>LEN(TRIM(Q29))=0</formula>
    </cfRule>
  </conditionalFormatting>
  <conditionalFormatting sqref="Q30:Q31">
    <cfRule type="containsBlanks" dxfId="25" priority="6">
      <formula>LEN(TRIM(Q30))=0</formula>
    </cfRule>
  </conditionalFormatting>
  <conditionalFormatting sqref="H27">
    <cfRule type="containsBlanks" dxfId="24" priority="5">
      <formula>LEN(TRIM(H27))=0</formula>
    </cfRule>
  </conditionalFormatting>
  <conditionalFormatting sqref="H28">
    <cfRule type="containsBlanks" dxfId="23" priority="4">
      <formula>LEN(TRIM(H28))=0</formula>
    </cfRule>
  </conditionalFormatting>
  <conditionalFormatting sqref="H29">
    <cfRule type="containsBlanks" dxfId="22" priority="3">
      <formula>LEN(TRIM(H29))=0</formula>
    </cfRule>
  </conditionalFormatting>
  <conditionalFormatting sqref="H30:H31">
    <cfRule type="containsBlanks" dxfId="21" priority="2">
      <formula>LEN(TRIM(H30))=0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WZW94"/>
  <sheetViews>
    <sheetView showGridLines="0" topLeftCell="D1" zoomScale="70" zoomScaleNormal="70" zoomScaleSheetLayoutView="75" zoomScalePageLayoutView="75" workbookViewId="0">
      <selection sqref="A1:D4"/>
    </sheetView>
  </sheetViews>
  <sheetFormatPr baseColWidth="10" defaultRowHeight="14.25" outlineLevelCol="1" x14ac:dyDescent="0.25"/>
  <cols>
    <col min="1" max="1" width="12.28515625" style="16" hidden="1" customWidth="1" outlineLevel="1"/>
    <col min="2" max="2" width="17.140625" style="16" hidden="1" customWidth="1" outlineLevel="1"/>
    <col min="3" max="3" width="20.42578125" style="16" hidden="1" customWidth="1" outlineLevel="1"/>
    <col min="4" max="4" width="35.7109375" style="17" customWidth="1" collapsed="1"/>
    <col min="5" max="6" width="35.7109375" style="17" customWidth="1"/>
    <col min="7" max="8" width="18.7109375" style="17" customWidth="1"/>
    <col min="9" max="9" width="18.7109375" style="16" customWidth="1" outlineLevel="1"/>
    <col min="10" max="10" width="40.7109375" style="17" customWidth="1" outlineLevel="1"/>
    <col min="11" max="11" width="18.7109375" style="16" customWidth="1" outlineLevel="1"/>
    <col min="12" max="12" width="40.7109375" style="17" customWidth="1" outlineLevel="1"/>
    <col min="13" max="13" width="18.7109375" style="16" customWidth="1" outlineLevel="1"/>
    <col min="14" max="14" width="40.7109375" style="17" customWidth="1" outlineLevel="1"/>
    <col min="15" max="15" width="18.7109375" style="16" hidden="1" customWidth="1" outlineLevel="1"/>
    <col min="16" max="16" width="40.7109375" style="17" hidden="1" customWidth="1" outlineLevel="1"/>
    <col min="17" max="17" width="17.7109375" style="16" hidden="1" customWidth="1"/>
    <col min="18" max="18" width="90.7109375" style="17" hidden="1" customWidth="1"/>
    <col min="19" max="19" width="18.7109375" style="17" hidden="1" customWidth="1"/>
    <col min="20" max="22" width="18.7109375" style="17" customWidth="1"/>
    <col min="23" max="23" width="28.28515625" style="18" customWidth="1"/>
    <col min="24" max="16245" width="11.42578125" style="16"/>
    <col min="16246" max="16246" width="8.7109375" style="16" customWidth="1"/>
    <col min="16247" max="16384" width="19.7109375" style="16" customWidth="1"/>
  </cols>
  <sheetData>
    <row r="1" spans="1:24 16247:16247" s="2" customFormat="1" ht="15.75" customHeight="1" x14ac:dyDescent="0.25">
      <c r="A1" s="438"/>
      <c r="B1" s="438"/>
      <c r="C1" s="438"/>
      <c r="D1" s="438"/>
      <c r="E1" s="439" t="s">
        <v>0</v>
      </c>
      <c r="F1" s="439"/>
      <c r="G1" s="439"/>
      <c r="H1" s="439"/>
      <c r="I1" s="439"/>
      <c r="J1" s="439"/>
      <c r="K1" s="439"/>
      <c r="L1" s="439"/>
      <c r="M1" s="439"/>
      <c r="N1" s="439"/>
      <c r="O1" s="439"/>
      <c r="P1" s="439"/>
      <c r="Q1" s="439"/>
      <c r="R1" s="439"/>
      <c r="S1" s="439"/>
      <c r="T1" s="439"/>
      <c r="U1" s="439"/>
      <c r="V1" s="439"/>
      <c r="W1" s="1" t="s">
        <v>1</v>
      </c>
      <c r="WZW1" s="2" t="s">
        <v>2</v>
      </c>
    </row>
    <row r="2" spans="1:24 16247:16247" s="3" customFormat="1" ht="14.25" customHeight="1" x14ac:dyDescent="0.25">
      <c r="A2" s="438"/>
      <c r="B2" s="438"/>
      <c r="C2" s="438"/>
      <c r="D2" s="438"/>
      <c r="E2" s="439"/>
      <c r="F2" s="439"/>
      <c r="G2" s="439"/>
      <c r="H2" s="439"/>
      <c r="I2" s="439"/>
      <c r="J2" s="439"/>
      <c r="K2" s="439"/>
      <c r="L2" s="439"/>
      <c r="M2" s="439"/>
      <c r="N2" s="439"/>
      <c r="O2" s="439"/>
      <c r="P2" s="439"/>
      <c r="Q2" s="439"/>
      <c r="R2" s="439"/>
      <c r="S2" s="439"/>
      <c r="T2" s="439"/>
      <c r="U2" s="439"/>
      <c r="V2" s="439"/>
      <c r="W2" s="417" t="s">
        <v>3</v>
      </c>
      <c r="X2" s="2"/>
    </row>
    <row r="3" spans="1:24 16247:16247" s="2" customFormat="1" ht="14.25" customHeight="1" x14ac:dyDescent="0.25">
      <c r="A3" s="438"/>
      <c r="B3" s="438"/>
      <c r="C3" s="438"/>
      <c r="D3" s="438"/>
      <c r="E3" s="439"/>
      <c r="F3" s="439"/>
      <c r="G3" s="439"/>
      <c r="H3" s="439"/>
      <c r="I3" s="439"/>
      <c r="J3" s="439"/>
      <c r="K3" s="439"/>
      <c r="L3" s="439"/>
      <c r="M3" s="439"/>
      <c r="N3" s="439"/>
      <c r="O3" s="439"/>
      <c r="P3" s="439"/>
      <c r="Q3" s="439"/>
      <c r="R3" s="439"/>
      <c r="S3" s="439"/>
      <c r="T3" s="439"/>
      <c r="U3" s="439"/>
      <c r="V3" s="439"/>
      <c r="W3" s="418"/>
      <c r="WZW3" s="2" t="s">
        <v>4</v>
      </c>
    </row>
    <row r="4" spans="1:24 16247:16247" s="2" customFormat="1" ht="47.25" customHeight="1" x14ac:dyDescent="0.25">
      <c r="A4" s="438"/>
      <c r="B4" s="438"/>
      <c r="C4" s="438"/>
      <c r="D4" s="438"/>
      <c r="E4" s="426" t="s">
        <v>5</v>
      </c>
      <c r="F4" s="427"/>
      <c r="G4" s="427"/>
      <c r="H4" s="427"/>
      <c r="I4" s="427"/>
      <c r="J4" s="427"/>
      <c r="K4" s="427"/>
      <c r="L4" s="427"/>
      <c r="M4" s="427"/>
      <c r="N4" s="427"/>
      <c r="O4" s="427"/>
      <c r="P4" s="427"/>
      <c r="Q4" s="427"/>
      <c r="R4" s="427"/>
      <c r="S4" s="427"/>
      <c r="T4" s="427"/>
      <c r="U4" s="428"/>
      <c r="V4" s="4" t="s">
        <v>6</v>
      </c>
      <c r="W4" s="4">
        <v>3</v>
      </c>
    </row>
    <row r="5" spans="1:24 16247:16247" s="51" customFormat="1" ht="32.25" customHeight="1" x14ac:dyDescent="0.25">
      <c r="A5" s="440" t="s">
        <v>230</v>
      </c>
      <c r="B5" s="440"/>
      <c r="C5" s="440"/>
      <c r="D5" s="440"/>
      <c r="E5" s="440"/>
      <c r="F5" s="440"/>
      <c r="G5" s="440"/>
      <c r="H5" s="440"/>
      <c r="I5" s="440"/>
      <c r="J5" s="440"/>
      <c r="K5" s="440"/>
      <c r="L5" s="440"/>
      <c r="M5" s="440"/>
      <c r="N5" s="440"/>
      <c r="O5" s="440"/>
      <c r="P5" s="440"/>
      <c r="Q5" s="440"/>
      <c r="R5" s="440"/>
      <c r="S5" s="440"/>
      <c r="T5" s="440"/>
      <c r="U5" s="440"/>
      <c r="V5" s="440"/>
      <c r="W5" s="441"/>
    </row>
    <row r="6" spans="1:24 16247:16247" s="5" customFormat="1" ht="9.75" customHeight="1" x14ac:dyDescent="0.25">
      <c r="A6" s="437"/>
      <c r="B6" s="437"/>
      <c r="C6" s="437"/>
      <c r="D6" s="437"/>
      <c r="E6" s="437"/>
      <c r="F6" s="437"/>
      <c r="G6" s="437"/>
      <c r="H6" s="437"/>
      <c r="I6" s="437"/>
      <c r="J6" s="437"/>
      <c r="K6" s="437"/>
      <c r="L6" s="437"/>
      <c r="M6" s="437"/>
      <c r="N6" s="437"/>
      <c r="O6" s="437"/>
      <c r="P6" s="437"/>
      <c r="Q6" s="437"/>
      <c r="R6" s="437"/>
      <c r="S6" s="437"/>
      <c r="T6" s="437"/>
      <c r="U6" s="437"/>
      <c r="V6" s="437"/>
      <c r="W6" s="437"/>
    </row>
    <row r="7" spans="1:24 16247:16247" s="55" customFormat="1" ht="18" customHeight="1" x14ac:dyDescent="0.25">
      <c r="A7" s="431" t="s">
        <v>7</v>
      </c>
      <c r="B7" s="431" t="s">
        <v>8</v>
      </c>
      <c r="C7" s="431" t="s">
        <v>9</v>
      </c>
      <c r="D7" s="431" t="s">
        <v>10</v>
      </c>
      <c r="E7" s="431" t="s">
        <v>11</v>
      </c>
      <c r="F7" s="431" t="s">
        <v>12</v>
      </c>
      <c r="G7" s="404" t="s">
        <v>13</v>
      </c>
      <c r="H7" s="404" t="s">
        <v>288</v>
      </c>
      <c r="I7" s="402" t="s">
        <v>291</v>
      </c>
      <c r="J7" s="403"/>
      <c r="K7" s="402" t="s">
        <v>292</v>
      </c>
      <c r="L7" s="403"/>
      <c r="M7" s="402" t="s">
        <v>293</v>
      </c>
      <c r="N7" s="403"/>
      <c r="O7" s="402" t="s">
        <v>294</v>
      </c>
      <c r="P7" s="403"/>
      <c r="Q7" s="405" t="s">
        <v>299</v>
      </c>
      <c r="R7" s="405" t="s">
        <v>227</v>
      </c>
      <c r="S7" s="404"/>
      <c r="T7" s="404" t="s">
        <v>289</v>
      </c>
      <c r="U7" s="404" t="s">
        <v>290</v>
      </c>
      <c r="V7" s="404" t="s">
        <v>14</v>
      </c>
      <c r="W7" s="429" t="s">
        <v>15</v>
      </c>
    </row>
    <row r="8" spans="1:24 16247:16247" s="55" customFormat="1" ht="18" customHeight="1" x14ac:dyDescent="0.25">
      <c r="A8" s="431"/>
      <c r="B8" s="431"/>
      <c r="C8" s="431"/>
      <c r="D8" s="431"/>
      <c r="E8" s="431"/>
      <c r="F8" s="431"/>
      <c r="G8" s="404"/>
      <c r="H8" s="404"/>
      <c r="I8" s="398" t="s">
        <v>220</v>
      </c>
      <c r="J8" s="398" t="s">
        <v>221</v>
      </c>
      <c r="K8" s="398" t="s">
        <v>220</v>
      </c>
      <c r="L8" s="398" t="s">
        <v>221</v>
      </c>
      <c r="M8" s="398" t="s">
        <v>220</v>
      </c>
      <c r="N8" s="398" t="s">
        <v>221</v>
      </c>
      <c r="O8" s="398" t="s">
        <v>220</v>
      </c>
      <c r="P8" s="398" t="s">
        <v>221</v>
      </c>
      <c r="Q8" s="406"/>
      <c r="R8" s="406"/>
      <c r="S8" s="404"/>
      <c r="T8" s="404"/>
      <c r="U8" s="404"/>
      <c r="V8" s="404"/>
      <c r="W8" s="430"/>
    </row>
    <row r="9" spans="1:24 16247:16247" s="10" customFormat="1" ht="409.5" x14ac:dyDescent="0.25">
      <c r="A9" s="11" t="s">
        <v>16</v>
      </c>
      <c r="B9" s="11" t="s">
        <v>47</v>
      </c>
      <c r="C9" s="11" t="s">
        <v>22</v>
      </c>
      <c r="D9" s="278" t="s">
        <v>82</v>
      </c>
      <c r="E9" s="278" t="s">
        <v>19</v>
      </c>
      <c r="F9" s="278" t="s">
        <v>83</v>
      </c>
      <c r="G9" s="277" t="s">
        <v>84</v>
      </c>
      <c r="H9" s="98">
        <v>0.75</v>
      </c>
      <c r="I9" s="43">
        <v>0.18</v>
      </c>
      <c r="J9" s="290" t="s">
        <v>361</v>
      </c>
      <c r="K9" s="47">
        <v>0.2</v>
      </c>
      <c r="L9" s="99" t="s">
        <v>640</v>
      </c>
      <c r="M9" s="368">
        <v>0.21</v>
      </c>
      <c r="N9" s="61" t="s">
        <v>711</v>
      </c>
      <c r="O9" s="43"/>
      <c r="P9" s="35"/>
      <c r="Q9" s="98">
        <f>+O9</f>
        <v>0</v>
      </c>
      <c r="R9" s="35">
        <f>+P9</f>
        <v>0</v>
      </c>
      <c r="S9" s="98">
        <v>0.75</v>
      </c>
      <c r="T9" s="98">
        <v>0.85</v>
      </c>
      <c r="U9" s="98">
        <v>1</v>
      </c>
      <c r="V9" s="98">
        <v>1</v>
      </c>
      <c r="W9" s="137" t="s">
        <v>85</v>
      </c>
    </row>
    <row r="10" spans="1:24 16247:16247" s="10" customFormat="1" ht="270.75" x14ac:dyDescent="0.25">
      <c r="A10" s="11" t="s">
        <v>16</v>
      </c>
      <c r="B10" s="11" t="s">
        <v>16</v>
      </c>
      <c r="C10" s="11" t="s">
        <v>22</v>
      </c>
      <c r="D10" s="425" t="s">
        <v>86</v>
      </c>
      <c r="E10" s="278" t="s">
        <v>87</v>
      </c>
      <c r="F10" s="278" t="s">
        <v>88</v>
      </c>
      <c r="G10" s="277" t="s">
        <v>57</v>
      </c>
      <c r="H10" s="277">
        <v>25</v>
      </c>
      <c r="I10" s="35">
        <v>19</v>
      </c>
      <c r="J10" s="290" t="s">
        <v>362</v>
      </c>
      <c r="K10" s="36">
        <v>19</v>
      </c>
      <c r="L10" s="99" t="s">
        <v>641</v>
      </c>
      <c r="M10" s="36">
        <v>19</v>
      </c>
      <c r="N10" s="61" t="s">
        <v>678</v>
      </c>
      <c r="O10" s="42"/>
      <c r="P10" s="42"/>
      <c r="Q10" s="277">
        <f t="shared" ref="Q10:Q24" si="0">+O10</f>
        <v>0</v>
      </c>
      <c r="R10" s="42">
        <f t="shared" ref="R10:R24" si="1">+P10</f>
        <v>0</v>
      </c>
      <c r="S10" s="277">
        <v>25</v>
      </c>
      <c r="T10" s="277">
        <v>30</v>
      </c>
      <c r="U10" s="277">
        <v>30</v>
      </c>
      <c r="V10" s="277">
        <v>110</v>
      </c>
      <c r="W10" s="127"/>
    </row>
    <row r="11" spans="1:24 16247:16247" s="10" customFormat="1" ht="60" customHeight="1" x14ac:dyDescent="0.25">
      <c r="A11" s="11"/>
      <c r="B11" s="11"/>
      <c r="C11" s="391">
        <v>268</v>
      </c>
      <c r="D11" s="425"/>
      <c r="E11" s="425" t="s">
        <v>38</v>
      </c>
      <c r="F11" s="65" t="s">
        <v>89</v>
      </c>
      <c r="G11" s="277" t="s">
        <v>57</v>
      </c>
      <c r="H11" s="317">
        <v>6765</v>
      </c>
      <c r="I11" s="135">
        <v>6736</v>
      </c>
      <c r="J11" s="321" t="s">
        <v>563</v>
      </c>
      <c r="K11" s="135">
        <v>6858</v>
      </c>
      <c r="L11" s="358" t="s">
        <v>475</v>
      </c>
      <c r="M11" s="135">
        <v>6866</v>
      </c>
      <c r="N11" s="358" t="s">
        <v>773</v>
      </c>
      <c r="O11" s="98"/>
      <c r="P11" s="98"/>
      <c r="Q11" s="105"/>
      <c r="R11" s="98"/>
      <c r="S11" s="105" t="e">
        <f>+#REF!</f>
        <v>#REF!</v>
      </c>
      <c r="T11" s="105" t="e">
        <f>+#REF!</f>
        <v>#REF!</v>
      </c>
      <c r="U11" s="105" t="e">
        <f>+#REF!</f>
        <v>#REF!</v>
      </c>
      <c r="V11" s="105" t="e">
        <f>+#REF!</f>
        <v>#REF!</v>
      </c>
      <c r="W11" s="127"/>
    </row>
    <row r="12" spans="1:24 16247:16247" s="10" customFormat="1" ht="60" customHeight="1" x14ac:dyDescent="0.25">
      <c r="A12" s="11"/>
      <c r="B12" s="11"/>
      <c r="C12" s="391">
        <v>269</v>
      </c>
      <c r="D12" s="425"/>
      <c r="E12" s="425"/>
      <c r="F12" s="65" t="s">
        <v>90</v>
      </c>
      <c r="G12" s="277" t="s">
        <v>84</v>
      </c>
      <c r="H12" s="318">
        <v>0.2</v>
      </c>
      <c r="I12" s="311">
        <v>0.2</v>
      </c>
      <c r="J12" s="321" t="s">
        <v>564</v>
      </c>
      <c r="K12" s="311">
        <v>0.1</v>
      </c>
      <c r="L12" s="358" t="s">
        <v>477</v>
      </c>
      <c r="M12" s="311">
        <v>0.16000000000000003</v>
      </c>
      <c r="N12" s="358" t="s">
        <v>796</v>
      </c>
      <c r="O12" s="98"/>
      <c r="P12" s="98"/>
      <c r="Q12" s="104"/>
      <c r="R12" s="98"/>
      <c r="S12" s="104" t="e">
        <f>+#REF!</f>
        <v>#REF!</v>
      </c>
      <c r="T12" s="104" t="e">
        <f>+#REF!</f>
        <v>#REF!</v>
      </c>
      <c r="U12" s="104" t="e">
        <f>+#REF!</f>
        <v>#REF!</v>
      </c>
      <c r="V12" s="104" t="e">
        <f>+#REF!</f>
        <v>#REF!</v>
      </c>
      <c r="W12" s="127"/>
    </row>
    <row r="13" spans="1:24 16247:16247" s="10" customFormat="1" ht="60" customHeight="1" x14ac:dyDescent="0.25">
      <c r="A13" s="11"/>
      <c r="B13" s="11"/>
      <c r="C13" s="391">
        <v>270</v>
      </c>
      <c r="D13" s="425"/>
      <c r="E13" s="425"/>
      <c r="F13" s="65" t="s">
        <v>91</v>
      </c>
      <c r="G13" s="277" t="s">
        <v>57</v>
      </c>
      <c r="H13" s="317">
        <v>3073</v>
      </c>
      <c r="I13" s="135">
        <v>1801</v>
      </c>
      <c r="J13" s="307" t="s">
        <v>565</v>
      </c>
      <c r="K13" s="135">
        <v>1889</v>
      </c>
      <c r="L13" s="358" t="s">
        <v>479</v>
      </c>
      <c r="M13" s="135">
        <v>5500</v>
      </c>
      <c r="N13" s="358" t="s">
        <v>774</v>
      </c>
      <c r="O13" s="98"/>
      <c r="P13" s="98"/>
      <c r="Q13" s="105"/>
      <c r="R13" s="98"/>
      <c r="S13" s="105" t="e">
        <f>+#REF!</f>
        <v>#REF!</v>
      </c>
      <c r="T13" s="105" t="e">
        <f>+#REF!</f>
        <v>#REF!</v>
      </c>
      <c r="U13" s="105" t="e">
        <f>+#REF!</f>
        <v>#REF!</v>
      </c>
      <c r="V13" s="105" t="e">
        <f>+#REF!</f>
        <v>#REF!</v>
      </c>
      <c r="W13" s="127"/>
    </row>
    <row r="14" spans="1:24 16247:16247" s="10" customFormat="1" ht="60" customHeight="1" x14ac:dyDescent="0.25">
      <c r="A14" s="11"/>
      <c r="B14" s="11"/>
      <c r="C14" s="391">
        <v>271</v>
      </c>
      <c r="D14" s="425"/>
      <c r="E14" s="425"/>
      <c r="F14" s="65" t="s">
        <v>92</v>
      </c>
      <c r="G14" s="277" t="s">
        <v>57</v>
      </c>
      <c r="H14" s="177">
        <v>100</v>
      </c>
      <c r="I14" s="135">
        <v>100</v>
      </c>
      <c r="J14" s="307" t="s">
        <v>567</v>
      </c>
      <c r="K14" s="135">
        <v>0</v>
      </c>
      <c r="L14" s="358" t="s">
        <v>481</v>
      </c>
      <c r="M14" s="135">
        <v>100</v>
      </c>
      <c r="N14" s="358" t="s">
        <v>775</v>
      </c>
      <c r="O14" s="98"/>
      <c r="P14" s="98"/>
      <c r="Q14" s="105"/>
      <c r="R14" s="98"/>
      <c r="S14" s="105" t="e">
        <f>+#REF!</f>
        <v>#REF!</v>
      </c>
      <c r="T14" s="105" t="e">
        <f>+#REF!</f>
        <v>#REF!</v>
      </c>
      <c r="U14" s="105" t="e">
        <f>+#REF!</f>
        <v>#REF!</v>
      </c>
      <c r="V14" s="105" t="e">
        <f>+#REF!</f>
        <v>#REF!</v>
      </c>
      <c r="W14" s="127"/>
    </row>
    <row r="15" spans="1:24 16247:16247" s="10" customFormat="1" ht="99" customHeight="1" x14ac:dyDescent="0.25">
      <c r="A15" s="11"/>
      <c r="B15" s="11"/>
      <c r="C15" s="11"/>
      <c r="D15" s="425" t="s">
        <v>93</v>
      </c>
      <c r="E15" s="278" t="s">
        <v>94</v>
      </c>
      <c r="F15" s="278" t="s">
        <v>224</v>
      </c>
      <c r="G15" s="277" t="s">
        <v>21</v>
      </c>
      <c r="H15" s="277">
        <v>1</v>
      </c>
      <c r="I15" s="286">
        <v>0.6</v>
      </c>
      <c r="J15" s="358" t="s">
        <v>315</v>
      </c>
      <c r="K15" s="286" t="s">
        <v>615</v>
      </c>
      <c r="L15" s="290" t="s">
        <v>616</v>
      </c>
      <c r="M15" s="286" t="s">
        <v>655</v>
      </c>
      <c r="N15" s="290" t="s">
        <v>667</v>
      </c>
      <c r="O15" s="35"/>
      <c r="P15" s="67"/>
      <c r="Q15" s="277">
        <f t="shared" si="0"/>
        <v>0</v>
      </c>
      <c r="R15" s="67"/>
      <c r="S15" s="277"/>
      <c r="T15" s="277"/>
      <c r="U15" s="277"/>
      <c r="V15" s="277">
        <v>1</v>
      </c>
      <c r="W15" s="138" t="s">
        <v>95</v>
      </c>
    </row>
    <row r="16" spans="1:24 16247:16247" s="10" customFormat="1" ht="409.5" x14ac:dyDescent="0.25">
      <c r="A16" s="11"/>
      <c r="B16" s="11"/>
      <c r="C16" s="11"/>
      <c r="D16" s="425"/>
      <c r="E16" s="278" t="s">
        <v>94</v>
      </c>
      <c r="F16" s="278" t="s">
        <v>96</v>
      </c>
      <c r="G16" s="277" t="s">
        <v>84</v>
      </c>
      <c r="H16" s="22">
        <v>0.15</v>
      </c>
      <c r="I16" s="43">
        <v>0.2</v>
      </c>
      <c r="J16" s="358" t="s">
        <v>316</v>
      </c>
      <c r="K16" s="98">
        <v>0.05</v>
      </c>
      <c r="L16" s="288" t="s">
        <v>617</v>
      </c>
      <c r="M16" s="98" t="s">
        <v>656</v>
      </c>
      <c r="N16" s="288" t="s">
        <v>668</v>
      </c>
      <c r="O16" s="277"/>
      <c r="P16" s="278"/>
      <c r="Q16" s="277">
        <f t="shared" si="0"/>
        <v>0</v>
      </c>
      <c r="R16" s="367"/>
      <c r="S16" s="22">
        <v>0.15</v>
      </c>
      <c r="T16" s="82">
        <v>0.3</v>
      </c>
      <c r="U16" s="22">
        <v>1</v>
      </c>
      <c r="V16" s="22">
        <v>1</v>
      </c>
      <c r="W16" s="138" t="s">
        <v>97</v>
      </c>
    </row>
    <row r="17" spans="1:23" s="10" customFormat="1" ht="83.25" customHeight="1" x14ac:dyDescent="0.25">
      <c r="A17" s="11"/>
      <c r="B17" s="11"/>
      <c r="C17" s="11"/>
      <c r="D17" s="278" t="s">
        <v>98</v>
      </c>
      <c r="E17" s="278" t="s">
        <v>94</v>
      </c>
      <c r="F17" s="278" t="s">
        <v>99</v>
      </c>
      <c r="G17" s="277" t="s">
        <v>57</v>
      </c>
      <c r="H17" s="277">
        <v>860</v>
      </c>
      <c r="I17" s="277">
        <v>261</v>
      </c>
      <c r="J17" s="358" t="s">
        <v>317</v>
      </c>
      <c r="K17" s="15">
        <v>722</v>
      </c>
      <c r="L17" s="290" t="s">
        <v>618</v>
      </c>
      <c r="M17" s="364">
        <v>1389</v>
      </c>
      <c r="N17" s="365" t="s">
        <v>657</v>
      </c>
      <c r="O17" s="44"/>
      <c r="P17" s="45"/>
      <c r="Q17" s="277">
        <f t="shared" si="0"/>
        <v>0</v>
      </c>
      <c r="R17" s="45"/>
      <c r="S17" s="277">
        <v>500</v>
      </c>
      <c r="T17" s="277">
        <v>500</v>
      </c>
      <c r="U17" s="277">
        <v>500</v>
      </c>
      <c r="V17" s="277">
        <v>3694</v>
      </c>
      <c r="W17" s="138"/>
    </row>
    <row r="18" spans="1:23" s="10" customFormat="1" ht="145.5" customHeight="1" x14ac:dyDescent="0.25">
      <c r="A18" s="11"/>
      <c r="B18" s="11"/>
      <c r="C18" s="11"/>
      <c r="D18" s="278" t="s">
        <v>100</v>
      </c>
      <c r="E18" s="278" t="s">
        <v>94</v>
      </c>
      <c r="F18" s="278" t="s">
        <v>101</v>
      </c>
      <c r="G18" s="277" t="s">
        <v>57</v>
      </c>
      <c r="H18" s="277">
        <v>4</v>
      </c>
      <c r="I18" s="355">
        <v>2</v>
      </c>
      <c r="J18" s="358" t="s">
        <v>318</v>
      </c>
      <c r="K18" s="15">
        <v>4</v>
      </c>
      <c r="L18" s="290" t="s">
        <v>619</v>
      </c>
      <c r="M18" s="364">
        <v>6</v>
      </c>
      <c r="N18" s="365" t="s">
        <v>661</v>
      </c>
      <c r="O18" s="44"/>
      <c r="P18" s="45"/>
      <c r="Q18" s="277">
        <f t="shared" si="0"/>
        <v>0</v>
      </c>
      <c r="R18" s="45"/>
      <c r="S18" s="277">
        <v>4</v>
      </c>
      <c r="T18" s="277">
        <v>4</v>
      </c>
      <c r="U18" s="277">
        <v>4</v>
      </c>
      <c r="V18" s="277">
        <v>15</v>
      </c>
      <c r="W18" s="138" t="s">
        <v>102</v>
      </c>
    </row>
    <row r="19" spans="1:23" s="10" customFormat="1" ht="116.25" customHeight="1" x14ac:dyDescent="0.25">
      <c r="A19" s="11"/>
      <c r="B19" s="11"/>
      <c r="C19" s="11"/>
      <c r="D19" s="278" t="s">
        <v>103</v>
      </c>
      <c r="E19" s="278" t="s">
        <v>94</v>
      </c>
      <c r="F19" s="278" t="s">
        <v>104</v>
      </c>
      <c r="G19" s="277" t="s">
        <v>105</v>
      </c>
      <c r="H19" s="277">
        <v>2</v>
      </c>
      <c r="I19" s="286">
        <v>0.1</v>
      </c>
      <c r="J19" s="358" t="s">
        <v>319</v>
      </c>
      <c r="K19" s="286">
        <v>0.5</v>
      </c>
      <c r="L19" s="290" t="s">
        <v>620</v>
      </c>
      <c r="M19" s="364">
        <v>2</v>
      </c>
      <c r="N19" s="365" t="s">
        <v>658</v>
      </c>
      <c r="O19" s="79"/>
      <c r="P19" s="45"/>
      <c r="Q19" s="277">
        <f t="shared" si="0"/>
        <v>0</v>
      </c>
      <c r="R19" s="45"/>
      <c r="S19" s="277">
        <v>2</v>
      </c>
      <c r="T19" s="277">
        <v>2</v>
      </c>
      <c r="U19" s="277">
        <v>2</v>
      </c>
      <c r="V19" s="277">
        <v>8</v>
      </c>
      <c r="W19" s="127"/>
    </row>
    <row r="20" spans="1:23" s="10" customFormat="1" ht="60" customHeight="1" x14ac:dyDescent="0.25">
      <c r="A20" s="11"/>
      <c r="B20" s="11"/>
      <c r="C20" s="11"/>
      <c r="D20" s="278" t="s">
        <v>106</v>
      </c>
      <c r="E20" s="278" t="s">
        <v>107</v>
      </c>
      <c r="F20" s="278" t="s">
        <v>108</v>
      </c>
      <c r="G20" s="277" t="s">
        <v>105</v>
      </c>
      <c r="H20" s="277">
        <v>1</v>
      </c>
      <c r="I20" s="286">
        <v>0.1</v>
      </c>
      <c r="J20" s="358" t="s">
        <v>320</v>
      </c>
      <c r="K20" s="286">
        <v>0.5</v>
      </c>
      <c r="L20" s="290" t="s">
        <v>621</v>
      </c>
      <c r="M20" s="366" t="s">
        <v>653</v>
      </c>
      <c r="N20" s="365" t="s">
        <v>670</v>
      </c>
      <c r="O20" s="83"/>
      <c r="P20" s="68"/>
      <c r="Q20" s="277">
        <f t="shared" si="0"/>
        <v>0</v>
      </c>
      <c r="R20" s="68"/>
      <c r="S20" s="277">
        <v>1</v>
      </c>
      <c r="T20" s="277">
        <v>1</v>
      </c>
      <c r="U20" s="277">
        <v>1</v>
      </c>
      <c r="V20" s="277">
        <v>3</v>
      </c>
      <c r="W20" s="127"/>
    </row>
    <row r="21" spans="1:23" s="10" customFormat="1" ht="78" customHeight="1" x14ac:dyDescent="0.25">
      <c r="A21" s="11"/>
      <c r="B21" s="11"/>
      <c r="C21" s="11"/>
      <c r="D21" s="278" t="s">
        <v>109</v>
      </c>
      <c r="E21" s="278" t="s">
        <v>28</v>
      </c>
      <c r="F21" s="278" t="s">
        <v>110</v>
      </c>
      <c r="G21" s="277" t="s">
        <v>111</v>
      </c>
      <c r="H21" s="277">
        <v>940</v>
      </c>
      <c r="I21" s="285">
        <v>29</v>
      </c>
      <c r="J21" s="358" t="s">
        <v>339</v>
      </c>
      <c r="K21" s="285">
        <v>34</v>
      </c>
      <c r="L21" s="321" t="s">
        <v>598</v>
      </c>
      <c r="M21" s="285">
        <v>238</v>
      </c>
      <c r="N21" s="370" t="s">
        <v>691</v>
      </c>
      <c r="O21" s="96"/>
      <c r="P21" s="130"/>
      <c r="Q21" s="277">
        <f t="shared" si="0"/>
        <v>0</v>
      </c>
      <c r="R21" s="130">
        <f t="shared" si="1"/>
        <v>0</v>
      </c>
      <c r="S21" s="277">
        <v>940</v>
      </c>
      <c r="T21" s="277">
        <v>940</v>
      </c>
      <c r="U21" s="277" t="s">
        <v>112</v>
      </c>
      <c r="V21" s="26">
        <v>3760</v>
      </c>
      <c r="W21" s="138" t="s">
        <v>300</v>
      </c>
    </row>
    <row r="22" spans="1:23" s="10" customFormat="1" ht="99.75" x14ac:dyDescent="0.25">
      <c r="A22" s="11"/>
      <c r="B22" s="11"/>
      <c r="C22" s="11"/>
      <c r="D22" s="425" t="s">
        <v>113</v>
      </c>
      <c r="E22" s="425" t="s">
        <v>28</v>
      </c>
      <c r="F22" s="278" t="s">
        <v>114</v>
      </c>
      <c r="G22" s="277" t="s">
        <v>115</v>
      </c>
      <c r="H22" s="27">
        <v>1325</v>
      </c>
      <c r="I22" s="27">
        <v>344</v>
      </c>
      <c r="J22" s="358" t="s">
        <v>340</v>
      </c>
      <c r="K22" s="285">
        <v>602</v>
      </c>
      <c r="L22" s="321" t="s">
        <v>599</v>
      </c>
      <c r="M22" s="285">
        <v>1245</v>
      </c>
      <c r="N22" s="370" t="s">
        <v>692</v>
      </c>
      <c r="O22" s="96"/>
      <c r="P22" s="130"/>
      <c r="Q22" s="27">
        <f t="shared" si="0"/>
        <v>0</v>
      </c>
      <c r="R22" s="130">
        <f t="shared" si="1"/>
        <v>0</v>
      </c>
      <c r="S22" s="27">
        <v>1325</v>
      </c>
      <c r="T22" s="27">
        <v>1325</v>
      </c>
      <c r="U22" s="27">
        <v>1325</v>
      </c>
      <c r="V22" s="26">
        <v>5300</v>
      </c>
      <c r="W22" s="138" t="s">
        <v>116</v>
      </c>
    </row>
    <row r="23" spans="1:23" s="10" customFormat="1" ht="166.5" customHeight="1" x14ac:dyDescent="0.25">
      <c r="A23" s="11"/>
      <c r="B23" s="11"/>
      <c r="C23" s="11"/>
      <c r="D23" s="425"/>
      <c r="E23" s="425"/>
      <c r="F23" s="278" t="s">
        <v>117</v>
      </c>
      <c r="G23" s="277" t="s">
        <v>30</v>
      </c>
      <c r="H23" s="22">
        <v>0.05</v>
      </c>
      <c r="I23" s="11">
        <v>0</v>
      </c>
      <c r="J23" s="358" t="s">
        <v>341</v>
      </c>
      <c r="K23" s="306">
        <v>9.7000000000000003E-2</v>
      </c>
      <c r="L23" s="307" t="s">
        <v>600</v>
      </c>
      <c r="M23" s="371">
        <v>9.7000000000000003E-2</v>
      </c>
      <c r="N23" s="372" t="s">
        <v>693</v>
      </c>
      <c r="O23" s="96"/>
      <c r="P23" s="97"/>
      <c r="Q23" s="22">
        <f t="shared" si="0"/>
        <v>0</v>
      </c>
      <c r="R23" s="65">
        <f t="shared" si="1"/>
        <v>0</v>
      </c>
      <c r="S23" s="22">
        <v>0.05</v>
      </c>
      <c r="T23" s="22">
        <v>0.05</v>
      </c>
      <c r="U23" s="22">
        <v>0.05</v>
      </c>
      <c r="V23" s="22">
        <v>0.2</v>
      </c>
      <c r="W23" s="138" t="s">
        <v>118</v>
      </c>
    </row>
    <row r="24" spans="1:23" s="10" customFormat="1" ht="109.5" customHeight="1" x14ac:dyDescent="0.25">
      <c r="A24" s="11"/>
      <c r="B24" s="11"/>
      <c r="C24" s="11"/>
      <c r="D24" s="278" t="s">
        <v>119</v>
      </c>
      <c r="E24" s="278" t="s">
        <v>28</v>
      </c>
      <c r="F24" s="278" t="s">
        <v>120</v>
      </c>
      <c r="G24" s="277" t="s">
        <v>105</v>
      </c>
      <c r="H24" s="27" t="s">
        <v>35</v>
      </c>
      <c r="I24" s="82">
        <v>0.3</v>
      </c>
      <c r="J24" s="358" t="s">
        <v>342</v>
      </c>
      <c r="K24" s="82">
        <v>0.45</v>
      </c>
      <c r="L24" s="307" t="s">
        <v>601</v>
      </c>
      <c r="M24" s="47">
        <v>0.8</v>
      </c>
      <c r="N24" s="373" t="s">
        <v>694</v>
      </c>
      <c r="O24" s="11"/>
      <c r="P24" s="65"/>
      <c r="Q24" s="27">
        <f t="shared" si="0"/>
        <v>0</v>
      </c>
      <c r="R24" s="65">
        <f t="shared" si="1"/>
        <v>0</v>
      </c>
      <c r="S24" s="27" t="s">
        <v>35</v>
      </c>
      <c r="T24" s="27">
        <v>1</v>
      </c>
      <c r="U24" s="27">
        <v>1</v>
      </c>
      <c r="V24" s="277">
        <v>4</v>
      </c>
      <c r="W24" s="138" t="s">
        <v>301</v>
      </c>
    </row>
    <row r="25" spans="1:23" s="10" customFormat="1" ht="60" customHeight="1" x14ac:dyDescent="0.25">
      <c r="A25" s="11"/>
      <c r="B25" s="11"/>
      <c r="C25" s="391">
        <v>238</v>
      </c>
      <c r="D25" s="425" t="s">
        <v>121</v>
      </c>
      <c r="E25" s="425" t="s">
        <v>38</v>
      </c>
      <c r="F25" s="63" t="s">
        <v>122</v>
      </c>
      <c r="G25" s="277" t="s">
        <v>57</v>
      </c>
      <c r="H25" s="322">
        <v>4</v>
      </c>
      <c r="I25" s="323">
        <v>0</v>
      </c>
      <c r="J25" s="358" t="s">
        <v>533</v>
      </c>
      <c r="K25" s="323">
        <v>0</v>
      </c>
      <c r="L25" s="358" t="s">
        <v>418</v>
      </c>
      <c r="M25" s="323">
        <v>0</v>
      </c>
      <c r="N25" s="358" t="s">
        <v>740</v>
      </c>
      <c r="O25" s="11"/>
      <c r="P25" s="65"/>
      <c r="Q25" s="131" t="e">
        <f>+#REF!</f>
        <v>#REF!</v>
      </c>
      <c r="R25" s="65"/>
      <c r="S25" s="132" t="e">
        <f>+#REF!</f>
        <v>#REF!</v>
      </c>
      <c r="T25" s="131" t="e">
        <f>+#REF!</f>
        <v>#REF!</v>
      </c>
      <c r="U25" s="133" t="e">
        <f>+#REF!</f>
        <v>#REF!</v>
      </c>
      <c r="V25" s="131" t="e">
        <f>+#REF!</f>
        <v>#REF!</v>
      </c>
      <c r="W25" s="127"/>
    </row>
    <row r="26" spans="1:23" s="10" customFormat="1" ht="60" customHeight="1" x14ac:dyDescent="0.25">
      <c r="A26" s="11"/>
      <c r="B26" s="11"/>
      <c r="C26" s="391">
        <v>239</v>
      </c>
      <c r="D26" s="425"/>
      <c r="E26" s="425"/>
      <c r="F26" s="63" t="s">
        <v>124</v>
      </c>
      <c r="G26" s="277" t="s">
        <v>57</v>
      </c>
      <c r="H26" s="322">
        <v>4.3</v>
      </c>
      <c r="I26" s="323">
        <v>0</v>
      </c>
      <c r="J26" s="358" t="s">
        <v>533</v>
      </c>
      <c r="K26" s="323">
        <v>0</v>
      </c>
      <c r="L26" s="358" t="s">
        <v>418</v>
      </c>
      <c r="M26" s="323">
        <v>0</v>
      </c>
      <c r="N26" s="358" t="s">
        <v>741</v>
      </c>
      <c r="O26" s="11"/>
      <c r="P26" s="65"/>
      <c r="Q26" s="131" t="e">
        <f>+#REF!</f>
        <v>#REF!</v>
      </c>
      <c r="R26" s="65"/>
      <c r="S26" s="132" t="e">
        <f>+#REF!</f>
        <v>#REF!</v>
      </c>
      <c r="T26" s="131" t="e">
        <f>+#REF!</f>
        <v>#REF!</v>
      </c>
      <c r="U26" s="133" t="e">
        <f>+#REF!</f>
        <v>#REF!</v>
      </c>
      <c r="V26" s="131" t="e">
        <f>+#REF!</f>
        <v>#REF!</v>
      </c>
      <c r="W26" s="127"/>
    </row>
    <row r="27" spans="1:23" s="10" customFormat="1" ht="60" customHeight="1" x14ac:dyDescent="0.25">
      <c r="A27" s="11"/>
      <c r="B27" s="11"/>
      <c r="C27" s="391">
        <v>240</v>
      </c>
      <c r="D27" s="425"/>
      <c r="E27" s="425"/>
      <c r="F27" s="63" t="s">
        <v>126</v>
      </c>
      <c r="G27" s="277" t="s">
        <v>57</v>
      </c>
      <c r="H27" s="317">
        <v>4300</v>
      </c>
      <c r="I27" s="135">
        <v>3119</v>
      </c>
      <c r="J27" s="358" t="s">
        <v>534</v>
      </c>
      <c r="K27" s="135">
        <v>3594</v>
      </c>
      <c r="L27" s="358" t="s">
        <v>420</v>
      </c>
      <c r="M27" s="135">
        <v>3959</v>
      </c>
      <c r="N27" s="358" t="s">
        <v>742</v>
      </c>
      <c r="O27" s="11"/>
      <c r="P27" s="65"/>
      <c r="Q27" s="134" t="e">
        <f>+#REF!</f>
        <v>#REF!</v>
      </c>
      <c r="R27" s="65"/>
      <c r="S27" s="134" t="e">
        <f>+#REF!</f>
        <v>#REF!</v>
      </c>
      <c r="T27" s="134" t="e">
        <f>+#REF!</f>
        <v>#REF!</v>
      </c>
      <c r="U27" s="134" t="e">
        <f>+#REF!</f>
        <v>#REF!</v>
      </c>
      <c r="V27" s="134" t="e">
        <f>+#REF!</f>
        <v>#REF!</v>
      </c>
      <c r="W27" s="127"/>
    </row>
    <row r="28" spans="1:23" s="10" customFormat="1" ht="60" customHeight="1" x14ac:dyDescent="0.25">
      <c r="A28" s="11"/>
      <c r="B28" s="11"/>
      <c r="C28" s="391">
        <v>241</v>
      </c>
      <c r="D28" s="425"/>
      <c r="E28" s="425"/>
      <c r="F28" s="63" t="s">
        <v>127</v>
      </c>
      <c r="G28" s="277" t="s">
        <v>57</v>
      </c>
      <c r="H28" s="317">
        <v>1500000</v>
      </c>
      <c r="I28" s="135">
        <v>1859687</v>
      </c>
      <c r="J28" s="358" t="s">
        <v>535</v>
      </c>
      <c r="K28" s="135">
        <v>2115268</v>
      </c>
      <c r="L28" s="358" t="s">
        <v>422</v>
      </c>
      <c r="M28" s="135">
        <v>2737754</v>
      </c>
      <c r="N28" s="358" t="s">
        <v>743</v>
      </c>
      <c r="O28" s="11"/>
      <c r="P28" s="65"/>
      <c r="Q28" s="135" t="e">
        <f>+#REF!</f>
        <v>#REF!</v>
      </c>
      <c r="R28" s="65"/>
      <c r="S28" s="135" t="e">
        <f>+#REF!</f>
        <v>#REF!</v>
      </c>
      <c r="T28" s="135" t="e">
        <f>+#REF!</f>
        <v>#REF!</v>
      </c>
      <c r="U28" s="135" t="e">
        <f>+#REF!</f>
        <v>#REF!</v>
      </c>
      <c r="V28" s="134" t="e">
        <f>+#REF!</f>
        <v>#REF!</v>
      </c>
      <c r="W28" s="127"/>
    </row>
    <row r="29" spans="1:23" s="10" customFormat="1" ht="60" customHeight="1" x14ac:dyDescent="0.25">
      <c r="A29" s="11"/>
      <c r="B29" s="11"/>
      <c r="C29" s="391">
        <v>242</v>
      </c>
      <c r="D29" s="425"/>
      <c r="E29" s="425"/>
      <c r="F29" s="63" t="s">
        <v>128</v>
      </c>
      <c r="G29" s="277" t="s">
        <v>57</v>
      </c>
      <c r="H29" s="317">
        <v>730</v>
      </c>
      <c r="I29" s="135">
        <v>549</v>
      </c>
      <c r="J29" s="358" t="s">
        <v>537</v>
      </c>
      <c r="K29" s="135">
        <v>730</v>
      </c>
      <c r="L29" s="358" t="s">
        <v>424</v>
      </c>
      <c r="M29" s="135">
        <v>730</v>
      </c>
      <c r="N29" s="358" t="s">
        <v>744</v>
      </c>
      <c r="O29" s="11"/>
      <c r="P29" s="65"/>
      <c r="Q29" s="134" t="e">
        <f>+#REF!</f>
        <v>#REF!</v>
      </c>
      <c r="R29" s="65"/>
      <c r="S29" s="134" t="e">
        <f>+#REF!</f>
        <v>#REF!</v>
      </c>
      <c r="T29" s="134" t="e">
        <f>+#REF!</f>
        <v>#REF!</v>
      </c>
      <c r="U29" s="134" t="e">
        <f>+#REF!</f>
        <v>#REF!</v>
      </c>
      <c r="V29" s="134" t="e">
        <f>+#REF!</f>
        <v>#REF!</v>
      </c>
      <c r="W29" s="127"/>
    </row>
    <row r="30" spans="1:23" s="10" customFormat="1" ht="60" customHeight="1" x14ac:dyDescent="0.25">
      <c r="A30" s="11"/>
      <c r="B30" s="11"/>
      <c r="C30" s="391">
        <v>243</v>
      </c>
      <c r="D30" s="425" t="s">
        <v>129</v>
      </c>
      <c r="E30" s="425" t="s">
        <v>38</v>
      </c>
      <c r="F30" s="63" t="s">
        <v>252</v>
      </c>
      <c r="G30" s="277" t="s">
        <v>57</v>
      </c>
      <c r="H30" s="317">
        <v>24</v>
      </c>
      <c r="I30" s="135">
        <v>16</v>
      </c>
      <c r="J30" s="290" t="s">
        <v>538</v>
      </c>
      <c r="K30" s="324">
        <v>16</v>
      </c>
      <c r="L30" s="358" t="s">
        <v>425</v>
      </c>
      <c r="M30" s="324">
        <v>16</v>
      </c>
      <c r="N30" s="358" t="s">
        <v>745</v>
      </c>
      <c r="O30" s="11"/>
      <c r="P30" s="65"/>
      <c r="Q30" s="105" t="e">
        <f>+#REF!</f>
        <v>#REF!</v>
      </c>
      <c r="R30" s="65"/>
      <c r="S30" s="105" t="e">
        <f>+#REF!</f>
        <v>#REF!</v>
      </c>
      <c r="T30" s="105" t="e">
        <f>+#REF!</f>
        <v>#REF!</v>
      </c>
      <c r="U30" s="105" t="e">
        <f>+#REF!</f>
        <v>#REF!</v>
      </c>
      <c r="V30" s="105" t="e">
        <f>+#REF!</f>
        <v>#REF!</v>
      </c>
      <c r="W30" s="127"/>
    </row>
    <row r="31" spans="1:23" s="10" customFormat="1" ht="60" customHeight="1" x14ac:dyDescent="0.25">
      <c r="A31" s="11"/>
      <c r="B31" s="11"/>
      <c r="C31" s="391">
        <v>244</v>
      </c>
      <c r="D31" s="425"/>
      <c r="E31" s="425"/>
      <c r="F31" s="63" t="s">
        <v>130</v>
      </c>
      <c r="G31" s="277" t="s">
        <v>57</v>
      </c>
      <c r="H31" s="317">
        <v>6571</v>
      </c>
      <c r="I31" s="135">
        <v>4664</v>
      </c>
      <c r="J31" s="290" t="s">
        <v>539</v>
      </c>
      <c r="K31" s="135">
        <v>4754</v>
      </c>
      <c r="L31" s="358" t="s">
        <v>426</v>
      </c>
      <c r="M31" s="135">
        <v>6625</v>
      </c>
      <c r="N31" s="358" t="s">
        <v>746</v>
      </c>
      <c r="O31" s="11"/>
      <c r="P31" s="65"/>
      <c r="Q31" s="136" t="e">
        <f>+#REF!</f>
        <v>#REF!</v>
      </c>
      <c r="R31" s="65"/>
      <c r="S31" s="136" t="e">
        <f>+#REF!</f>
        <v>#REF!</v>
      </c>
      <c r="T31" s="136" t="e">
        <f>+#REF!</f>
        <v>#REF!</v>
      </c>
      <c r="U31" s="136" t="e">
        <f>+#REF!</f>
        <v>#REF!</v>
      </c>
      <c r="V31" s="136" t="e">
        <f>+#REF!</f>
        <v>#REF!</v>
      </c>
      <c r="W31" s="127"/>
    </row>
    <row r="32" spans="1:23" s="10" customFormat="1" ht="60" customHeight="1" x14ac:dyDescent="0.25">
      <c r="A32" s="11"/>
      <c r="B32" s="11"/>
      <c r="C32" s="391">
        <v>245</v>
      </c>
      <c r="D32" s="425"/>
      <c r="E32" s="425"/>
      <c r="F32" s="63" t="s">
        <v>131</v>
      </c>
      <c r="G32" s="277" t="s">
        <v>57</v>
      </c>
      <c r="H32" s="317">
        <v>211000</v>
      </c>
      <c r="I32" s="135">
        <v>187566</v>
      </c>
      <c r="J32" s="321" t="s">
        <v>540</v>
      </c>
      <c r="K32" s="135">
        <v>189166</v>
      </c>
      <c r="L32" s="358" t="s">
        <v>427</v>
      </c>
      <c r="M32" s="135">
        <v>209010</v>
      </c>
      <c r="N32" s="358" t="s">
        <v>747</v>
      </c>
      <c r="O32" s="11"/>
      <c r="P32" s="65"/>
      <c r="Q32" s="136" t="e">
        <f>+#REF!</f>
        <v>#REF!</v>
      </c>
      <c r="R32" s="65"/>
      <c r="S32" s="136" t="e">
        <f>+#REF!</f>
        <v>#REF!</v>
      </c>
      <c r="T32" s="136" t="e">
        <f>+#REF!</f>
        <v>#REF!</v>
      </c>
      <c r="U32" s="136" t="e">
        <f>+#REF!</f>
        <v>#REF!</v>
      </c>
      <c r="V32" s="136" t="e">
        <f>+#REF!</f>
        <v>#REF!</v>
      </c>
      <c r="W32" s="127"/>
    </row>
    <row r="33" spans="1:23" s="10" customFormat="1" ht="60" customHeight="1" x14ac:dyDescent="0.25">
      <c r="A33" s="11"/>
      <c r="B33" s="11"/>
      <c r="C33" s="391">
        <v>246</v>
      </c>
      <c r="D33" s="425"/>
      <c r="E33" s="425"/>
      <c r="F33" s="63" t="s">
        <v>132</v>
      </c>
      <c r="G33" s="277" t="s">
        <v>57</v>
      </c>
      <c r="H33" s="320">
        <v>144</v>
      </c>
      <c r="I33" s="324">
        <v>16</v>
      </c>
      <c r="J33" s="321" t="s">
        <v>541</v>
      </c>
      <c r="K33" s="324">
        <v>16</v>
      </c>
      <c r="L33" s="358" t="s">
        <v>429</v>
      </c>
      <c r="M33" s="324">
        <v>16</v>
      </c>
      <c r="N33" s="358" t="s">
        <v>748</v>
      </c>
      <c r="O33" s="11"/>
      <c r="P33" s="65"/>
      <c r="Q33" s="103" t="e">
        <f>+#REF!</f>
        <v>#REF!</v>
      </c>
      <c r="R33" s="65"/>
      <c r="S33" s="103" t="e">
        <f>+#REF!</f>
        <v>#REF!</v>
      </c>
      <c r="T33" s="103" t="e">
        <f>+#REF!</f>
        <v>#REF!</v>
      </c>
      <c r="U33" s="103" t="e">
        <f>+#REF!</f>
        <v>#REF!</v>
      </c>
      <c r="V33" s="103" t="e">
        <f>+#REF!</f>
        <v>#REF!</v>
      </c>
      <c r="W33" s="127"/>
    </row>
    <row r="34" spans="1:23" s="10" customFormat="1" ht="60" customHeight="1" x14ac:dyDescent="0.25">
      <c r="A34" s="11"/>
      <c r="B34" s="11"/>
      <c r="C34" s="391">
        <v>247</v>
      </c>
      <c r="D34" s="425"/>
      <c r="E34" s="425"/>
      <c r="F34" s="63" t="s">
        <v>133</v>
      </c>
      <c r="G34" s="277" t="s">
        <v>57</v>
      </c>
      <c r="H34" s="320">
        <v>20</v>
      </c>
      <c r="I34" s="324">
        <v>10</v>
      </c>
      <c r="J34" s="307" t="s">
        <v>542</v>
      </c>
      <c r="K34" s="324">
        <v>11</v>
      </c>
      <c r="L34" s="358" t="s">
        <v>432</v>
      </c>
      <c r="M34" s="324">
        <v>11</v>
      </c>
      <c r="N34" s="358" t="s">
        <v>749</v>
      </c>
      <c r="O34" s="11"/>
      <c r="P34" s="65"/>
      <c r="Q34" s="103" t="e">
        <f>+#REF!</f>
        <v>#REF!</v>
      </c>
      <c r="R34" s="65"/>
      <c r="S34" s="103" t="e">
        <f>+#REF!</f>
        <v>#REF!</v>
      </c>
      <c r="T34" s="103" t="e">
        <f>+#REF!</f>
        <v>#REF!</v>
      </c>
      <c r="U34" s="103" t="e">
        <f>+#REF!</f>
        <v>#REF!</v>
      </c>
      <c r="V34" s="103" t="e">
        <f>+#REF!</f>
        <v>#REF!</v>
      </c>
      <c r="W34" s="127"/>
    </row>
    <row r="35" spans="1:23" s="10" customFormat="1" ht="60" customHeight="1" x14ac:dyDescent="0.25">
      <c r="A35" s="11"/>
      <c r="B35" s="11"/>
      <c r="C35" s="391">
        <v>248</v>
      </c>
      <c r="D35" s="278" t="s">
        <v>134</v>
      </c>
      <c r="E35" s="278" t="s">
        <v>38</v>
      </c>
      <c r="F35" s="278" t="s">
        <v>135</v>
      </c>
      <c r="G35" s="277" t="s">
        <v>57</v>
      </c>
      <c r="H35" s="317">
        <v>2700000</v>
      </c>
      <c r="I35" s="135">
        <v>2638758</v>
      </c>
      <c r="J35" s="307" t="s">
        <v>543</v>
      </c>
      <c r="K35" s="135">
        <v>3385097</v>
      </c>
      <c r="L35" s="358" t="s">
        <v>437</v>
      </c>
      <c r="M35" s="135">
        <v>3642611</v>
      </c>
      <c r="N35" s="358" t="s">
        <v>750</v>
      </c>
      <c r="O35" s="11"/>
      <c r="P35" s="65"/>
      <c r="Q35" s="105" t="e">
        <f>+#REF!</f>
        <v>#REF!</v>
      </c>
      <c r="R35" s="65"/>
      <c r="S35" s="105" t="e">
        <f>+#REF!</f>
        <v>#REF!</v>
      </c>
      <c r="T35" s="105" t="e">
        <f>+#REF!</f>
        <v>#REF!</v>
      </c>
      <c r="U35" s="105" t="e">
        <f>+#REF!</f>
        <v>#REF!</v>
      </c>
      <c r="V35" s="105" t="e">
        <f>+#REF!</f>
        <v>#REF!</v>
      </c>
      <c r="W35" s="127"/>
    </row>
    <row r="36" spans="1:23" s="10" customFormat="1" ht="60" customHeight="1" x14ac:dyDescent="0.25">
      <c r="A36" s="11"/>
      <c r="B36" s="11"/>
      <c r="C36" s="391">
        <v>249</v>
      </c>
      <c r="D36" s="425" t="s">
        <v>136</v>
      </c>
      <c r="E36" s="425" t="s">
        <v>38</v>
      </c>
      <c r="F36" s="63" t="s">
        <v>137</v>
      </c>
      <c r="G36" s="277" t="s">
        <v>57</v>
      </c>
      <c r="H36" s="320">
        <v>500</v>
      </c>
      <c r="I36" s="324">
        <v>256</v>
      </c>
      <c r="J36" s="358" t="s">
        <v>544</v>
      </c>
      <c r="K36" s="324">
        <v>414</v>
      </c>
      <c r="L36" s="358" t="s">
        <v>438</v>
      </c>
      <c r="M36" s="324">
        <v>427</v>
      </c>
      <c r="N36" s="358" t="s">
        <v>751</v>
      </c>
      <c r="O36" s="11"/>
      <c r="P36" s="65"/>
      <c r="Q36" s="105" t="e">
        <f>+#REF!</f>
        <v>#REF!</v>
      </c>
      <c r="R36" s="65"/>
      <c r="S36" s="103" t="e">
        <f>+#REF!</f>
        <v>#REF!</v>
      </c>
      <c r="T36" s="103" t="e">
        <f>+#REF!</f>
        <v>#REF!</v>
      </c>
      <c r="U36" s="103" t="e">
        <f>+#REF!</f>
        <v>#REF!</v>
      </c>
      <c r="V36" s="103" t="e">
        <f>+#REF!</f>
        <v>#REF!</v>
      </c>
      <c r="W36" s="127"/>
    </row>
    <row r="37" spans="1:23" s="10" customFormat="1" ht="60" customHeight="1" x14ac:dyDescent="0.25">
      <c r="A37" s="11"/>
      <c r="B37" s="11"/>
      <c r="C37" s="391">
        <v>250</v>
      </c>
      <c r="D37" s="425"/>
      <c r="E37" s="425"/>
      <c r="F37" s="63" t="s">
        <v>138</v>
      </c>
      <c r="G37" s="277" t="s">
        <v>57</v>
      </c>
      <c r="H37" s="317">
        <v>120</v>
      </c>
      <c r="I37" s="135">
        <f>104+15</f>
        <v>119</v>
      </c>
      <c r="J37" s="358" t="s">
        <v>545</v>
      </c>
      <c r="K37" s="135">
        <f>104+21</f>
        <v>125</v>
      </c>
      <c r="L37" s="358" t="s">
        <v>439</v>
      </c>
      <c r="M37" s="135">
        <v>125</v>
      </c>
      <c r="N37" s="358" t="s">
        <v>439</v>
      </c>
      <c r="O37" s="11"/>
      <c r="P37" s="65"/>
      <c r="Q37" s="105" t="e">
        <f>+#REF!</f>
        <v>#REF!</v>
      </c>
      <c r="R37" s="65"/>
      <c r="S37" s="105" t="e">
        <f>+#REF!</f>
        <v>#REF!</v>
      </c>
      <c r="T37" s="105" t="e">
        <f>+#REF!</f>
        <v>#REF!</v>
      </c>
      <c r="U37" s="105" t="e">
        <f>+#REF!</f>
        <v>#REF!</v>
      </c>
      <c r="V37" s="105" t="e">
        <f>+#REF!</f>
        <v>#REF!</v>
      </c>
      <c r="W37" s="127"/>
    </row>
    <row r="38" spans="1:23" s="10" customFormat="1" ht="60" customHeight="1" x14ac:dyDescent="0.25">
      <c r="A38" s="11"/>
      <c r="B38" s="11"/>
      <c r="C38" s="391">
        <v>251</v>
      </c>
      <c r="D38" s="425"/>
      <c r="E38" s="425"/>
      <c r="F38" s="63" t="s">
        <v>139</v>
      </c>
      <c r="G38" s="277" t="s">
        <v>57</v>
      </c>
      <c r="H38" s="320">
        <v>330</v>
      </c>
      <c r="I38" s="324">
        <v>263</v>
      </c>
      <c r="J38" s="358" t="s">
        <v>546</v>
      </c>
      <c r="K38" s="324">
        <v>268</v>
      </c>
      <c r="L38" s="358" t="s">
        <v>442</v>
      </c>
      <c r="M38" s="324">
        <v>279</v>
      </c>
      <c r="N38" s="358" t="s">
        <v>752</v>
      </c>
      <c r="O38" s="11"/>
      <c r="P38" s="65"/>
      <c r="Q38" s="105" t="e">
        <f>+#REF!</f>
        <v>#REF!</v>
      </c>
      <c r="R38" s="65"/>
      <c r="S38" s="103" t="e">
        <f>+#REF!</f>
        <v>#REF!</v>
      </c>
      <c r="T38" s="103" t="e">
        <f>+#REF!</f>
        <v>#REF!</v>
      </c>
      <c r="U38" s="103" t="e">
        <f>+#REF!</f>
        <v>#REF!</v>
      </c>
      <c r="V38" s="103" t="e">
        <f>+#REF!</f>
        <v>#REF!</v>
      </c>
      <c r="W38" s="127"/>
    </row>
    <row r="39" spans="1:23" s="10" customFormat="1" ht="60" customHeight="1" x14ac:dyDescent="0.25">
      <c r="A39" s="11"/>
      <c r="B39" s="11"/>
      <c r="C39" s="391">
        <v>309</v>
      </c>
      <c r="D39" s="425"/>
      <c r="E39" s="425"/>
      <c r="F39" s="63" t="s">
        <v>140</v>
      </c>
      <c r="G39" s="277" t="s">
        <v>57</v>
      </c>
      <c r="H39" s="320">
        <v>107</v>
      </c>
      <c r="I39" s="320">
        <v>100</v>
      </c>
      <c r="J39" s="358" t="s">
        <v>458</v>
      </c>
      <c r="K39" s="320">
        <v>100</v>
      </c>
      <c r="L39" s="358" t="s">
        <v>458</v>
      </c>
      <c r="M39" s="320">
        <v>100</v>
      </c>
      <c r="N39" s="358" t="s">
        <v>761</v>
      </c>
      <c r="O39" s="11"/>
      <c r="P39" s="65"/>
      <c r="Q39" s="136" t="e">
        <f>+#REF!</f>
        <v>#REF!</v>
      </c>
      <c r="R39" s="65"/>
      <c r="S39" s="83" t="e">
        <f>+#REF!</f>
        <v>#REF!</v>
      </c>
      <c r="T39" s="83" t="e">
        <f>+#REF!</f>
        <v>#REF!</v>
      </c>
      <c r="U39" s="83" t="e">
        <f>+#REF!</f>
        <v>#REF!</v>
      </c>
      <c r="V39" s="83" t="e">
        <f>+#REF!</f>
        <v>#REF!</v>
      </c>
      <c r="W39" s="127"/>
    </row>
    <row r="40" spans="1:23" s="10" customFormat="1" x14ac:dyDescent="0.25">
      <c r="D40" s="58"/>
      <c r="E40" s="58"/>
      <c r="F40" s="58"/>
      <c r="G40" s="58"/>
      <c r="H40" s="58"/>
      <c r="I40" s="56"/>
      <c r="J40" s="57"/>
      <c r="K40" s="56"/>
      <c r="L40" s="57"/>
      <c r="M40" s="56"/>
      <c r="N40" s="57"/>
      <c r="O40" s="56"/>
      <c r="P40" s="57"/>
      <c r="Q40" s="56"/>
      <c r="R40" s="57"/>
      <c r="S40" s="58"/>
      <c r="T40" s="58"/>
      <c r="U40" s="58"/>
      <c r="V40" s="58"/>
      <c r="W40" s="60"/>
    </row>
    <row r="41" spans="1:23" s="56" customFormat="1" x14ac:dyDescent="0.25">
      <c r="D41" s="57"/>
      <c r="E41" s="57"/>
      <c r="F41" s="57"/>
      <c r="G41" s="57"/>
      <c r="H41" s="57"/>
      <c r="J41" s="57"/>
      <c r="L41" s="57"/>
      <c r="N41" s="57"/>
      <c r="P41" s="57"/>
      <c r="R41" s="57"/>
      <c r="S41" s="57"/>
      <c r="T41" s="57"/>
      <c r="U41" s="57"/>
      <c r="V41" s="57"/>
      <c r="W41" s="59"/>
    </row>
    <row r="42" spans="1:23" s="56" customFormat="1" x14ac:dyDescent="0.25">
      <c r="D42" s="57"/>
      <c r="E42" s="57"/>
      <c r="F42" s="57"/>
      <c r="G42" s="57"/>
      <c r="H42" s="57"/>
      <c r="J42" s="57"/>
      <c r="L42" s="57"/>
      <c r="N42" s="57"/>
      <c r="P42" s="57"/>
      <c r="R42" s="57"/>
      <c r="S42" s="57"/>
      <c r="T42" s="57"/>
      <c r="U42" s="57"/>
      <c r="V42" s="57"/>
      <c r="W42" s="60"/>
    </row>
    <row r="43" spans="1:23" s="56" customFormat="1" x14ac:dyDescent="0.25">
      <c r="D43" s="57"/>
      <c r="E43" s="57"/>
      <c r="F43" s="57"/>
      <c r="G43" s="57"/>
      <c r="H43" s="57"/>
      <c r="J43" s="57"/>
      <c r="L43" s="57"/>
      <c r="N43" s="57"/>
      <c r="P43" s="57"/>
      <c r="R43" s="57"/>
      <c r="S43" s="57"/>
      <c r="T43" s="57"/>
      <c r="U43" s="57"/>
      <c r="V43" s="57"/>
      <c r="W43" s="59"/>
    </row>
    <row r="44" spans="1:23" s="56" customFormat="1" x14ac:dyDescent="0.25">
      <c r="D44" s="57"/>
      <c r="E44" s="57"/>
      <c r="F44" s="57"/>
      <c r="G44" s="57"/>
      <c r="H44" s="57"/>
      <c r="J44" s="57"/>
      <c r="L44" s="57"/>
      <c r="N44" s="57"/>
      <c r="P44" s="57"/>
      <c r="R44" s="57"/>
      <c r="S44" s="57"/>
      <c r="T44" s="57"/>
      <c r="U44" s="57"/>
      <c r="V44" s="57"/>
      <c r="W44" s="59"/>
    </row>
    <row r="45" spans="1:23" s="56" customFormat="1" x14ac:dyDescent="0.25">
      <c r="D45" s="57"/>
      <c r="E45" s="57"/>
      <c r="F45" s="57"/>
      <c r="G45" s="57"/>
      <c r="H45" s="57"/>
      <c r="J45" s="57"/>
      <c r="L45" s="57"/>
      <c r="N45" s="57"/>
      <c r="P45" s="57"/>
      <c r="R45" s="57"/>
      <c r="S45" s="57"/>
      <c r="T45" s="57"/>
      <c r="U45" s="57"/>
      <c r="V45" s="57"/>
      <c r="W45" s="59"/>
    </row>
    <row r="46" spans="1:23" s="56" customFormat="1" x14ac:dyDescent="0.25">
      <c r="D46" s="57"/>
      <c r="E46" s="57"/>
      <c r="F46" s="57"/>
      <c r="G46" s="57"/>
      <c r="H46" s="57"/>
      <c r="J46" s="57"/>
      <c r="L46" s="57"/>
      <c r="N46" s="57"/>
      <c r="P46" s="57"/>
      <c r="R46" s="57"/>
      <c r="S46" s="57"/>
      <c r="T46" s="57"/>
      <c r="U46" s="57"/>
      <c r="V46" s="57"/>
      <c r="W46" s="59"/>
    </row>
    <row r="47" spans="1:23" s="56" customFormat="1" x14ac:dyDescent="0.25">
      <c r="D47" s="57"/>
      <c r="E47" s="57"/>
      <c r="F47" s="57"/>
      <c r="G47" s="57"/>
      <c r="H47" s="57"/>
      <c r="J47" s="57"/>
      <c r="L47" s="57"/>
      <c r="N47" s="57"/>
      <c r="P47" s="57"/>
      <c r="R47" s="57"/>
      <c r="S47" s="57"/>
      <c r="T47" s="57"/>
      <c r="U47" s="57"/>
      <c r="V47" s="57"/>
      <c r="W47" s="59"/>
    </row>
    <row r="48" spans="1:23" s="56" customFormat="1" x14ac:dyDescent="0.25">
      <c r="D48" s="57"/>
      <c r="E48" s="57"/>
      <c r="F48" s="57"/>
      <c r="G48" s="57"/>
      <c r="H48" s="57"/>
      <c r="J48" s="57"/>
      <c r="L48" s="57"/>
      <c r="N48" s="57"/>
      <c r="P48" s="57"/>
      <c r="R48" s="57"/>
      <c r="S48" s="57"/>
      <c r="T48" s="57"/>
      <c r="U48" s="57"/>
      <c r="V48" s="57"/>
      <c r="W48" s="59"/>
    </row>
    <row r="49" spans="4:23" s="56" customFormat="1" x14ac:dyDescent="0.25">
      <c r="D49" s="57"/>
      <c r="E49" s="57"/>
      <c r="F49" s="57"/>
      <c r="G49" s="57"/>
      <c r="H49" s="57"/>
      <c r="J49" s="57"/>
      <c r="L49" s="57"/>
      <c r="N49" s="57"/>
      <c r="P49" s="57"/>
      <c r="R49" s="57"/>
      <c r="S49" s="57"/>
      <c r="T49" s="57"/>
      <c r="U49" s="57"/>
      <c r="V49" s="57"/>
      <c r="W49" s="59"/>
    </row>
    <row r="50" spans="4:23" s="56" customFormat="1" x14ac:dyDescent="0.25">
      <c r="D50" s="57"/>
      <c r="E50" s="57"/>
      <c r="F50" s="57"/>
      <c r="G50" s="57"/>
      <c r="H50" s="57"/>
      <c r="J50" s="57"/>
      <c r="L50" s="57"/>
      <c r="N50" s="57"/>
      <c r="P50" s="57"/>
      <c r="R50" s="57"/>
      <c r="S50" s="57"/>
      <c r="T50" s="57"/>
      <c r="U50" s="57"/>
      <c r="V50" s="57"/>
      <c r="W50" s="59"/>
    </row>
    <row r="51" spans="4:23" s="56" customFormat="1" x14ac:dyDescent="0.25">
      <c r="D51" s="57"/>
      <c r="E51" s="57"/>
      <c r="F51" s="57"/>
      <c r="G51" s="57"/>
      <c r="H51" s="57"/>
      <c r="J51" s="57"/>
      <c r="L51" s="57"/>
      <c r="N51" s="57"/>
      <c r="P51" s="57"/>
      <c r="R51" s="57"/>
      <c r="S51" s="57"/>
      <c r="T51" s="57"/>
      <c r="U51" s="57"/>
      <c r="V51" s="57"/>
      <c r="W51" s="59"/>
    </row>
    <row r="52" spans="4:23" s="56" customFormat="1" x14ac:dyDescent="0.25">
      <c r="D52" s="57"/>
      <c r="E52" s="57"/>
      <c r="F52" s="57"/>
      <c r="G52" s="57"/>
      <c r="H52" s="57"/>
      <c r="J52" s="57"/>
      <c r="L52" s="57"/>
      <c r="N52" s="57"/>
      <c r="P52" s="57"/>
      <c r="R52" s="57"/>
      <c r="S52" s="57"/>
      <c r="T52" s="57"/>
      <c r="U52" s="57"/>
      <c r="V52" s="57"/>
      <c r="W52" s="59"/>
    </row>
    <row r="53" spans="4:23" s="56" customFormat="1" x14ac:dyDescent="0.25">
      <c r="D53" s="57"/>
      <c r="E53" s="57"/>
      <c r="F53" s="57"/>
      <c r="G53" s="57"/>
      <c r="H53" s="57"/>
      <c r="J53" s="57"/>
      <c r="L53" s="57"/>
      <c r="N53" s="57"/>
      <c r="P53" s="57"/>
      <c r="R53" s="57"/>
      <c r="S53" s="57"/>
      <c r="T53" s="57"/>
      <c r="U53" s="57"/>
      <c r="V53" s="57"/>
      <c r="W53" s="59"/>
    </row>
    <row r="54" spans="4:23" s="56" customFormat="1" x14ac:dyDescent="0.25">
      <c r="D54" s="57"/>
      <c r="E54" s="57"/>
      <c r="F54" s="57"/>
      <c r="G54" s="57"/>
      <c r="H54" s="57"/>
      <c r="J54" s="57"/>
      <c r="L54" s="57"/>
      <c r="N54" s="57"/>
      <c r="P54" s="57"/>
      <c r="R54" s="57"/>
      <c r="S54" s="57"/>
      <c r="T54" s="57"/>
      <c r="U54" s="57"/>
      <c r="V54" s="57"/>
      <c r="W54" s="59"/>
    </row>
    <row r="55" spans="4:23" s="56" customFormat="1" x14ac:dyDescent="0.25">
      <c r="D55" s="57"/>
      <c r="E55" s="57"/>
      <c r="F55" s="57"/>
      <c r="G55" s="57"/>
      <c r="H55" s="57"/>
      <c r="J55" s="57"/>
      <c r="L55" s="57"/>
      <c r="N55" s="57"/>
      <c r="P55" s="57"/>
      <c r="R55" s="57"/>
      <c r="S55" s="57"/>
      <c r="T55" s="57"/>
      <c r="U55" s="57"/>
      <c r="V55" s="57"/>
      <c r="W55" s="59"/>
    </row>
    <row r="56" spans="4:23" s="56" customFormat="1" x14ac:dyDescent="0.25">
      <c r="D56" s="57"/>
      <c r="E56" s="57"/>
      <c r="F56" s="57"/>
      <c r="G56" s="57"/>
      <c r="H56" s="57"/>
      <c r="J56" s="57"/>
      <c r="L56" s="57"/>
      <c r="N56" s="57"/>
      <c r="P56" s="57"/>
      <c r="R56" s="57"/>
      <c r="S56" s="57"/>
      <c r="T56" s="57"/>
      <c r="U56" s="57"/>
      <c r="V56" s="57"/>
      <c r="W56" s="59"/>
    </row>
    <row r="57" spans="4:23" s="56" customFormat="1" x14ac:dyDescent="0.25">
      <c r="D57" s="57"/>
      <c r="E57" s="57"/>
      <c r="F57" s="57"/>
      <c r="G57" s="57"/>
      <c r="H57" s="57"/>
      <c r="J57" s="57"/>
      <c r="L57" s="57"/>
      <c r="N57" s="57"/>
      <c r="P57" s="57"/>
      <c r="R57" s="57"/>
      <c r="S57" s="57"/>
      <c r="T57" s="57"/>
      <c r="U57" s="57"/>
      <c r="V57" s="57"/>
      <c r="W57" s="59"/>
    </row>
    <row r="58" spans="4:23" s="56" customFormat="1" x14ac:dyDescent="0.25">
      <c r="D58" s="57"/>
      <c r="E58" s="57"/>
      <c r="F58" s="57"/>
      <c r="G58" s="57"/>
      <c r="H58" s="57"/>
      <c r="J58" s="57"/>
      <c r="L58" s="57"/>
      <c r="N58" s="57"/>
      <c r="P58" s="57"/>
      <c r="R58" s="57"/>
      <c r="S58" s="57"/>
      <c r="T58" s="57"/>
      <c r="U58" s="57"/>
      <c r="V58" s="57"/>
      <c r="W58" s="59"/>
    </row>
    <row r="59" spans="4:23" s="56" customFormat="1" x14ac:dyDescent="0.25">
      <c r="D59" s="57"/>
      <c r="E59" s="57"/>
      <c r="F59" s="57"/>
      <c r="G59" s="57"/>
      <c r="H59" s="57"/>
      <c r="J59" s="57"/>
      <c r="L59" s="57"/>
      <c r="N59" s="57"/>
      <c r="P59" s="57"/>
      <c r="R59" s="57"/>
      <c r="S59" s="57"/>
      <c r="T59" s="57"/>
      <c r="U59" s="57"/>
      <c r="V59" s="57"/>
      <c r="W59" s="59"/>
    </row>
    <row r="60" spans="4:23" s="56" customFormat="1" x14ac:dyDescent="0.25">
      <c r="D60" s="57"/>
      <c r="E60" s="57"/>
      <c r="F60" s="57"/>
      <c r="G60" s="57"/>
      <c r="H60" s="57"/>
      <c r="J60" s="57"/>
      <c r="L60" s="57"/>
      <c r="N60" s="57"/>
      <c r="P60" s="57"/>
      <c r="R60" s="57"/>
      <c r="S60" s="57"/>
      <c r="T60" s="57"/>
      <c r="U60" s="57"/>
      <c r="V60" s="57"/>
      <c r="W60" s="59"/>
    </row>
    <row r="61" spans="4:23" s="56" customFormat="1" x14ac:dyDescent="0.25">
      <c r="D61" s="57"/>
      <c r="E61" s="57"/>
      <c r="F61" s="57"/>
      <c r="G61" s="57"/>
      <c r="H61" s="57"/>
      <c r="J61" s="57"/>
      <c r="L61" s="57"/>
      <c r="N61" s="57"/>
      <c r="P61" s="57"/>
      <c r="R61" s="57"/>
      <c r="S61" s="57"/>
      <c r="T61" s="57"/>
      <c r="U61" s="57"/>
      <c r="V61" s="57"/>
      <c r="W61" s="59"/>
    </row>
    <row r="62" spans="4:23" s="56" customFormat="1" x14ac:dyDescent="0.25">
      <c r="D62" s="57"/>
      <c r="E62" s="57"/>
      <c r="F62" s="57"/>
      <c r="G62" s="57"/>
      <c r="H62" s="57"/>
      <c r="J62" s="57"/>
      <c r="L62" s="57"/>
      <c r="N62" s="57"/>
      <c r="P62" s="57"/>
      <c r="R62" s="57"/>
      <c r="S62" s="57"/>
      <c r="T62" s="57"/>
      <c r="U62" s="57"/>
      <c r="V62" s="57"/>
      <c r="W62" s="59"/>
    </row>
    <row r="63" spans="4:23" s="56" customFormat="1" x14ac:dyDescent="0.25">
      <c r="D63" s="57"/>
      <c r="E63" s="57"/>
      <c r="F63" s="57"/>
      <c r="G63" s="57"/>
      <c r="H63" s="57"/>
      <c r="J63" s="57"/>
      <c r="L63" s="57"/>
      <c r="N63" s="57"/>
      <c r="P63" s="57"/>
      <c r="R63" s="57"/>
      <c r="S63" s="57"/>
      <c r="T63" s="57"/>
      <c r="U63" s="57"/>
      <c r="V63" s="57"/>
      <c r="W63" s="59"/>
    </row>
    <row r="64" spans="4:23" s="56" customFormat="1" x14ac:dyDescent="0.25">
      <c r="D64" s="57"/>
      <c r="E64" s="57"/>
      <c r="F64" s="57"/>
      <c r="G64" s="57"/>
      <c r="H64" s="57"/>
      <c r="J64" s="57"/>
      <c r="L64" s="57"/>
      <c r="N64" s="57"/>
      <c r="P64" s="57"/>
      <c r="R64" s="57"/>
      <c r="S64" s="57"/>
      <c r="T64" s="57"/>
      <c r="U64" s="57"/>
      <c r="V64" s="57"/>
      <c r="W64" s="59"/>
    </row>
    <row r="65" spans="4:23" s="56" customFormat="1" x14ac:dyDescent="0.25">
      <c r="D65" s="57"/>
      <c r="E65" s="57"/>
      <c r="F65" s="57"/>
      <c r="G65" s="57"/>
      <c r="H65" s="57"/>
      <c r="J65" s="57"/>
      <c r="L65" s="57"/>
      <c r="N65" s="57"/>
      <c r="P65" s="57"/>
      <c r="R65" s="57"/>
      <c r="S65" s="57"/>
      <c r="T65" s="57"/>
      <c r="U65" s="57"/>
      <c r="V65" s="57"/>
      <c r="W65" s="59"/>
    </row>
    <row r="66" spans="4:23" s="56" customFormat="1" x14ac:dyDescent="0.25">
      <c r="D66" s="57"/>
      <c r="E66" s="57"/>
      <c r="F66" s="57"/>
      <c r="G66" s="57"/>
      <c r="H66" s="57"/>
      <c r="J66" s="57"/>
      <c r="L66" s="57"/>
      <c r="N66" s="57"/>
      <c r="P66" s="57"/>
      <c r="R66" s="57"/>
      <c r="S66" s="57"/>
      <c r="T66" s="57"/>
      <c r="U66" s="57"/>
      <c r="V66" s="57"/>
      <c r="W66" s="59"/>
    </row>
    <row r="67" spans="4:23" s="56" customFormat="1" x14ac:dyDescent="0.25">
      <c r="D67" s="57"/>
      <c r="E67" s="57"/>
      <c r="F67" s="57"/>
      <c r="G67" s="57"/>
      <c r="H67" s="57"/>
      <c r="J67" s="57"/>
      <c r="L67" s="57"/>
      <c r="N67" s="57"/>
      <c r="P67" s="57"/>
      <c r="R67" s="57"/>
      <c r="S67" s="57"/>
      <c r="T67" s="57"/>
      <c r="U67" s="57"/>
      <c r="V67" s="57"/>
      <c r="W67" s="59"/>
    </row>
    <row r="68" spans="4:23" s="56" customFormat="1" x14ac:dyDescent="0.25">
      <c r="D68" s="57"/>
      <c r="E68" s="57"/>
      <c r="F68" s="57"/>
      <c r="G68" s="57"/>
      <c r="H68" s="57"/>
      <c r="J68" s="57"/>
      <c r="L68" s="57"/>
      <c r="N68" s="57"/>
      <c r="P68" s="57"/>
      <c r="R68" s="57"/>
      <c r="S68" s="57"/>
      <c r="T68" s="57"/>
      <c r="U68" s="57"/>
      <c r="V68" s="57"/>
      <c r="W68" s="59"/>
    </row>
    <row r="69" spans="4:23" s="56" customFormat="1" x14ac:dyDescent="0.25">
      <c r="D69" s="57"/>
      <c r="E69" s="57"/>
      <c r="F69" s="57"/>
      <c r="G69" s="57"/>
      <c r="H69" s="57"/>
      <c r="J69" s="57"/>
      <c r="L69" s="57"/>
      <c r="N69" s="57"/>
      <c r="P69" s="57"/>
      <c r="R69" s="57"/>
      <c r="S69" s="57"/>
      <c r="T69" s="57"/>
      <c r="U69" s="57"/>
      <c r="V69" s="57"/>
      <c r="W69" s="59"/>
    </row>
    <row r="70" spans="4:23" s="56" customFormat="1" x14ac:dyDescent="0.25">
      <c r="D70" s="57"/>
      <c r="E70" s="57"/>
      <c r="F70" s="57"/>
      <c r="G70" s="57"/>
      <c r="H70" s="57"/>
      <c r="J70" s="57"/>
      <c r="L70" s="57"/>
      <c r="N70" s="57"/>
      <c r="P70" s="57"/>
      <c r="R70" s="57"/>
      <c r="S70" s="57"/>
      <c r="T70" s="57"/>
      <c r="U70" s="57"/>
      <c r="V70" s="57"/>
      <c r="W70" s="59"/>
    </row>
    <row r="71" spans="4:23" s="56" customFormat="1" x14ac:dyDescent="0.25">
      <c r="D71" s="57"/>
      <c r="E71" s="57"/>
      <c r="F71" s="57"/>
      <c r="G71" s="57"/>
      <c r="H71" s="57"/>
      <c r="J71" s="57"/>
      <c r="L71" s="57"/>
      <c r="N71" s="57"/>
      <c r="P71" s="57"/>
      <c r="R71" s="57"/>
      <c r="S71" s="57"/>
      <c r="T71" s="57"/>
      <c r="U71" s="57"/>
      <c r="V71" s="57"/>
      <c r="W71" s="59"/>
    </row>
    <row r="72" spans="4:23" s="56" customFormat="1" x14ac:dyDescent="0.25">
      <c r="D72" s="57"/>
      <c r="E72" s="57"/>
      <c r="F72" s="57"/>
      <c r="G72" s="57"/>
      <c r="H72" s="57"/>
      <c r="J72" s="57"/>
      <c r="L72" s="57"/>
      <c r="N72" s="57"/>
      <c r="P72" s="57"/>
      <c r="R72" s="57"/>
      <c r="S72" s="57"/>
      <c r="T72" s="57"/>
      <c r="U72" s="57"/>
      <c r="V72" s="57"/>
      <c r="W72" s="59"/>
    </row>
    <row r="73" spans="4:23" s="56" customFormat="1" x14ac:dyDescent="0.25">
      <c r="D73" s="57"/>
      <c r="E73" s="57"/>
      <c r="F73" s="57"/>
      <c r="G73" s="57"/>
      <c r="H73" s="57"/>
      <c r="J73" s="57"/>
      <c r="L73" s="57"/>
      <c r="N73" s="57"/>
      <c r="P73" s="57"/>
      <c r="R73" s="57"/>
      <c r="S73" s="57"/>
      <c r="T73" s="57"/>
      <c r="U73" s="57"/>
      <c r="V73" s="57"/>
      <c r="W73" s="59"/>
    </row>
    <row r="74" spans="4:23" s="56" customFormat="1" x14ac:dyDescent="0.25">
      <c r="D74" s="57"/>
      <c r="E74" s="57"/>
      <c r="F74" s="57"/>
      <c r="G74" s="57"/>
      <c r="H74" s="57"/>
      <c r="J74" s="57"/>
      <c r="L74" s="57"/>
      <c r="N74" s="57"/>
      <c r="P74" s="57"/>
      <c r="R74" s="57"/>
      <c r="S74" s="57"/>
      <c r="T74" s="57"/>
      <c r="U74" s="57"/>
      <c r="V74" s="57"/>
      <c r="W74" s="59"/>
    </row>
    <row r="75" spans="4:23" s="56" customFormat="1" x14ac:dyDescent="0.25">
      <c r="D75" s="57"/>
      <c r="E75" s="57"/>
      <c r="F75" s="57"/>
      <c r="G75" s="57"/>
      <c r="H75" s="57"/>
      <c r="J75" s="57"/>
      <c r="L75" s="57"/>
      <c r="N75" s="57"/>
      <c r="P75" s="57"/>
      <c r="R75" s="57"/>
      <c r="S75" s="57"/>
      <c r="T75" s="57"/>
      <c r="U75" s="57"/>
      <c r="V75" s="57"/>
      <c r="W75" s="59"/>
    </row>
    <row r="76" spans="4:23" s="56" customFormat="1" x14ac:dyDescent="0.25">
      <c r="D76" s="57"/>
      <c r="E76" s="57"/>
      <c r="F76" s="57"/>
      <c r="G76" s="57"/>
      <c r="H76" s="57"/>
      <c r="J76" s="57"/>
      <c r="L76" s="57"/>
      <c r="N76" s="57"/>
      <c r="P76" s="57"/>
      <c r="R76" s="57"/>
      <c r="S76" s="57"/>
      <c r="T76" s="57"/>
      <c r="U76" s="57"/>
      <c r="V76" s="57"/>
      <c r="W76" s="59"/>
    </row>
    <row r="77" spans="4:23" s="56" customFormat="1" x14ac:dyDescent="0.25">
      <c r="D77" s="57"/>
      <c r="E77" s="57"/>
      <c r="F77" s="57"/>
      <c r="G77" s="57"/>
      <c r="H77" s="57"/>
      <c r="J77" s="57"/>
      <c r="L77" s="57"/>
      <c r="N77" s="57"/>
      <c r="P77" s="57"/>
      <c r="R77" s="57"/>
      <c r="S77" s="57"/>
      <c r="T77" s="57"/>
      <c r="U77" s="57"/>
      <c r="V77" s="57"/>
      <c r="W77" s="59"/>
    </row>
    <row r="78" spans="4:23" s="56" customFormat="1" x14ac:dyDescent="0.25">
      <c r="D78" s="57"/>
      <c r="E78" s="57"/>
      <c r="F78" s="57"/>
      <c r="G78" s="57"/>
      <c r="H78" s="57"/>
      <c r="J78" s="57"/>
      <c r="L78" s="57"/>
      <c r="N78" s="57"/>
      <c r="P78" s="57"/>
      <c r="R78" s="57"/>
      <c r="S78" s="57"/>
      <c r="T78" s="57"/>
      <c r="U78" s="57"/>
      <c r="V78" s="57"/>
      <c r="W78" s="59"/>
    </row>
    <row r="79" spans="4:23" s="56" customFormat="1" x14ac:dyDescent="0.25">
      <c r="D79" s="57"/>
      <c r="E79" s="57"/>
      <c r="F79" s="57"/>
      <c r="G79" s="57"/>
      <c r="H79" s="57"/>
      <c r="J79" s="57"/>
      <c r="L79" s="57"/>
      <c r="N79" s="57"/>
      <c r="P79" s="57"/>
      <c r="R79" s="57"/>
      <c r="S79" s="57"/>
      <c r="T79" s="57"/>
      <c r="U79" s="57"/>
      <c r="V79" s="57"/>
      <c r="W79" s="59"/>
    </row>
    <row r="80" spans="4:23" s="56" customFormat="1" x14ac:dyDescent="0.25">
      <c r="D80" s="57"/>
      <c r="E80" s="57"/>
      <c r="F80" s="57"/>
      <c r="G80" s="57"/>
      <c r="H80" s="57"/>
      <c r="J80" s="57"/>
      <c r="L80" s="57"/>
      <c r="N80" s="57"/>
      <c r="P80" s="57"/>
      <c r="R80" s="57"/>
      <c r="S80" s="57"/>
      <c r="T80" s="57"/>
      <c r="U80" s="57"/>
      <c r="V80" s="57"/>
      <c r="W80" s="59"/>
    </row>
    <row r="81" spans="4:23" s="56" customFormat="1" x14ac:dyDescent="0.25">
      <c r="D81" s="57"/>
      <c r="E81" s="57"/>
      <c r="F81" s="57"/>
      <c r="G81" s="57"/>
      <c r="H81" s="57"/>
      <c r="J81" s="57"/>
      <c r="L81" s="57"/>
      <c r="N81" s="57"/>
      <c r="P81" s="57"/>
      <c r="R81" s="57"/>
      <c r="S81" s="57"/>
      <c r="T81" s="57"/>
      <c r="U81" s="57"/>
      <c r="V81" s="57"/>
      <c r="W81" s="59"/>
    </row>
    <row r="82" spans="4:23" s="56" customFormat="1" x14ac:dyDescent="0.25">
      <c r="D82" s="57"/>
      <c r="E82" s="57"/>
      <c r="F82" s="57"/>
      <c r="G82" s="57"/>
      <c r="H82" s="57"/>
      <c r="J82" s="57"/>
      <c r="L82" s="57"/>
      <c r="N82" s="57"/>
      <c r="P82" s="57"/>
      <c r="R82" s="57"/>
      <c r="S82" s="57"/>
      <c r="T82" s="57"/>
      <c r="U82" s="57"/>
      <c r="V82" s="57"/>
      <c r="W82" s="59"/>
    </row>
    <row r="83" spans="4:23" s="56" customFormat="1" x14ac:dyDescent="0.25">
      <c r="D83" s="57"/>
      <c r="E83" s="57"/>
      <c r="F83" s="57"/>
      <c r="G83" s="57"/>
      <c r="H83" s="57"/>
      <c r="J83" s="57"/>
      <c r="L83" s="57"/>
      <c r="N83" s="57"/>
      <c r="P83" s="57"/>
      <c r="R83" s="57"/>
      <c r="S83" s="57"/>
      <c r="T83" s="57"/>
      <c r="U83" s="57"/>
      <c r="V83" s="57"/>
      <c r="W83" s="59"/>
    </row>
    <row r="84" spans="4:23" s="56" customFormat="1" x14ac:dyDescent="0.25">
      <c r="D84" s="57"/>
      <c r="E84" s="57"/>
      <c r="F84" s="57"/>
      <c r="G84" s="57"/>
      <c r="H84" s="57"/>
      <c r="J84" s="57"/>
      <c r="L84" s="57"/>
      <c r="N84" s="57"/>
      <c r="P84" s="57"/>
      <c r="R84" s="57"/>
      <c r="S84" s="57"/>
      <c r="T84" s="57"/>
      <c r="U84" s="57"/>
      <c r="V84" s="57"/>
      <c r="W84" s="59"/>
    </row>
    <row r="85" spans="4:23" s="56" customFormat="1" x14ac:dyDescent="0.25">
      <c r="D85" s="57"/>
      <c r="E85" s="57"/>
      <c r="F85" s="57"/>
      <c r="G85" s="57"/>
      <c r="H85" s="57"/>
      <c r="J85" s="57"/>
      <c r="L85" s="57"/>
      <c r="N85" s="57"/>
      <c r="P85" s="57"/>
      <c r="R85" s="57"/>
      <c r="S85" s="57"/>
      <c r="T85" s="57"/>
      <c r="U85" s="57"/>
      <c r="V85" s="57"/>
      <c r="W85" s="59"/>
    </row>
    <row r="86" spans="4:23" s="56" customFormat="1" x14ac:dyDescent="0.25">
      <c r="D86" s="57"/>
      <c r="E86" s="57"/>
      <c r="F86" s="57"/>
      <c r="G86" s="57"/>
      <c r="H86" s="57"/>
      <c r="J86" s="57"/>
      <c r="L86" s="57"/>
      <c r="N86" s="57"/>
      <c r="P86" s="57"/>
      <c r="R86" s="57"/>
      <c r="S86" s="57"/>
      <c r="T86" s="57"/>
      <c r="U86" s="57"/>
      <c r="V86" s="57"/>
      <c r="W86" s="59"/>
    </row>
    <row r="87" spans="4:23" s="56" customFormat="1" x14ac:dyDescent="0.25">
      <c r="D87" s="57"/>
      <c r="E87" s="57"/>
      <c r="F87" s="57"/>
      <c r="G87" s="57"/>
      <c r="H87" s="57"/>
      <c r="J87" s="57"/>
      <c r="L87" s="57"/>
      <c r="N87" s="57"/>
      <c r="P87" s="57"/>
      <c r="R87" s="57"/>
      <c r="S87" s="57"/>
      <c r="T87" s="57"/>
      <c r="U87" s="57"/>
      <c r="V87" s="57"/>
      <c r="W87" s="59"/>
    </row>
    <row r="88" spans="4:23" s="56" customFormat="1" x14ac:dyDescent="0.25">
      <c r="D88" s="57"/>
      <c r="E88" s="57"/>
      <c r="F88" s="57"/>
      <c r="G88" s="57"/>
      <c r="H88" s="57"/>
      <c r="J88" s="57"/>
      <c r="L88" s="57"/>
      <c r="N88" s="57"/>
      <c r="P88" s="57"/>
      <c r="R88" s="57"/>
      <c r="S88" s="57"/>
      <c r="T88" s="57"/>
      <c r="U88" s="57"/>
      <c r="V88" s="57"/>
      <c r="W88" s="59"/>
    </row>
    <row r="89" spans="4:23" s="56" customFormat="1" x14ac:dyDescent="0.25">
      <c r="D89" s="57"/>
      <c r="E89" s="57"/>
      <c r="F89" s="57"/>
      <c r="G89" s="57"/>
      <c r="H89" s="57"/>
      <c r="J89" s="57"/>
      <c r="L89" s="57"/>
      <c r="N89" s="57"/>
      <c r="P89" s="57"/>
      <c r="R89" s="57"/>
      <c r="S89" s="57"/>
      <c r="T89" s="57"/>
      <c r="U89" s="57"/>
      <c r="V89" s="57"/>
      <c r="W89" s="59"/>
    </row>
    <row r="90" spans="4:23" s="56" customFormat="1" x14ac:dyDescent="0.25">
      <c r="D90" s="57"/>
      <c r="E90" s="57"/>
      <c r="F90" s="57"/>
      <c r="G90" s="57"/>
      <c r="H90" s="57"/>
      <c r="J90" s="57"/>
      <c r="L90" s="57"/>
      <c r="N90" s="57"/>
      <c r="P90" s="57"/>
      <c r="R90" s="57"/>
      <c r="S90" s="57"/>
      <c r="T90" s="57"/>
      <c r="U90" s="57"/>
      <c r="V90" s="57"/>
      <c r="W90" s="59"/>
    </row>
    <row r="91" spans="4:23" s="56" customFormat="1" x14ac:dyDescent="0.25">
      <c r="D91" s="57"/>
      <c r="E91" s="57"/>
      <c r="F91" s="57"/>
      <c r="G91" s="57"/>
      <c r="H91" s="57"/>
      <c r="J91" s="57"/>
      <c r="L91" s="57"/>
      <c r="N91" s="57"/>
      <c r="P91" s="57"/>
      <c r="R91" s="57"/>
      <c r="S91" s="57"/>
      <c r="T91" s="57"/>
      <c r="U91" s="57"/>
      <c r="V91" s="57"/>
      <c r="W91" s="59"/>
    </row>
    <row r="92" spans="4:23" s="56" customFormat="1" x14ac:dyDescent="0.25">
      <c r="D92" s="57"/>
      <c r="E92" s="57"/>
      <c r="F92" s="57"/>
      <c r="G92" s="57"/>
      <c r="H92" s="57"/>
      <c r="J92" s="57"/>
      <c r="L92" s="57"/>
      <c r="N92" s="57"/>
      <c r="P92" s="57"/>
      <c r="R92" s="57"/>
      <c r="S92" s="57"/>
      <c r="T92" s="57"/>
      <c r="U92" s="57"/>
      <c r="V92" s="57"/>
      <c r="W92" s="59"/>
    </row>
    <row r="93" spans="4:23" s="56" customFormat="1" x14ac:dyDescent="0.25">
      <c r="D93" s="57"/>
      <c r="E93" s="57"/>
      <c r="F93" s="57"/>
      <c r="G93" s="57"/>
      <c r="H93" s="57"/>
      <c r="J93" s="57"/>
      <c r="L93" s="57"/>
      <c r="N93" s="57"/>
      <c r="P93" s="57"/>
      <c r="R93" s="57"/>
      <c r="S93" s="57"/>
      <c r="T93" s="57"/>
      <c r="U93" s="57"/>
      <c r="V93" s="57"/>
      <c r="W93" s="59"/>
    </row>
    <row r="94" spans="4:23" s="56" customFormat="1" x14ac:dyDescent="0.25">
      <c r="D94" s="57"/>
      <c r="E94" s="57"/>
      <c r="F94" s="57"/>
      <c r="G94" s="57"/>
      <c r="H94" s="57"/>
      <c r="J94" s="57"/>
      <c r="L94" s="57"/>
      <c r="N94" s="57"/>
      <c r="P94" s="57"/>
      <c r="R94" s="57"/>
      <c r="S94" s="57"/>
      <c r="T94" s="57"/>
      <c r="U94" s="57"/>
      <c r="V94" s="57"/>
      <c r="W94" s="59"/>
    </row>
  </sheetData>
  <autoFilter ref="A7:C94" xr:uid="{0E4F6F08-7274-48A2-AE32-9E9EFE4E1C42}"/>
  <dataConsolidate/>
  <mergeCells count="36">
    <mergeCell ref="Q7:Q8"/>
    <mergeCell ref="R7:R8"/>
    <mergeCell ref="D36:D39"/>
    <mergeCell ref="E36:E39"/>
    <mergeCell ref="O7:P7"/>
    <mergeCell ref="D25:D29"/>
    <mergeCell ref="E25:E29"/>
    <mergeCell ref="D30:D34"/>
    <mergeCell ref="E30:E34"/>
    <mergeCell ref="D10:D14"/>
    <mergeCell ref="E11:E14"/>
    <mergeCell ref="D15:D16"/>
    <mergeCell ref="D22:D23"/>
    <mergeCell ref="E22:E23"/>
    <mergeCell ref="A6:W6"/>
    <mergeCell ref="A1:D4"/>
    <mergeCell ref="E1:V3"/>
    <mergeCell ref="W2:W3"/>
    <mergeCell ref="E4:U4"/>
    <mergeCell ref="A5:W5"/>
    <mergeCell ref="W7:W8"/>
    <mergeCell ref="G7:G8"/>
    <mergeCell ref="H7:H8"/>
    <mergeCell ref="S7:S8"/>
    <mergeCell ref="A7:A8"/>
    <mergeCell ref="B7:B8"/>
    <mergeCell ref="C7:C8"/>
    <mergeCell ref="D7:D8"/>
    <mergeCell ref="E7:E8"/>
    <mergeCell ref="T7:T8"/>
    <mergeCell ref="U7:U8"/>
    <mergeCell ref="V7:V8"/>
    <mergeCell ref="F7:F8"/>
    <mergeCell ref="I7:J7"/>
    <mergeCell ref="K7:L7"/>
    <mergeCell ref="M7:N7"/>
  </mergeCells>
  <conditionalFormatting sqref="S23:U23">
    <cfRule type="containsBlanks" dxfId="20" priority="29">
      <formula>LEN(TRIM(S23))=0</formula>
    </cfRule>
  </conditionalFormatting>
  <conditionalFormatting sqref="S21:U21">
    <cfRule type="containsBlanks" dxfId="19" priority="28">
      <formula>LEN(TRIM(S21))=0</formula>
    </cfRule>
  </conditionalFormatting>
  <conditionalFormatting sqref="S22:U22">
    <cfRule type="containsBlanks" dxfId="18" priority="27">
      <formula>LEN(TRIM(S22))=0</formula>
    </cfRule>
  </conditionalFormatting>
  <conditionalFormatting sqref="S24:U24">
    <cfRule type="containsBlanks" dxfId="17" priority="25">
      <formula>LEN(TRIM(S24))=0</formula>
    </cfRule>
  </conditionalFormatting>
  <conditionalFormatting sqref="Q23">
    <cfRule type="containsBlanks" dxfId="16" priority="12">
      <formula>LEN(TRIM(Q23))=0</formula>
    </cfRule>
  </conditionalFormatting>
  <conditionalFormatting sqref="Q21">
    <cfRule type="containsBlanks" dxfId="15" priority="11">
      <formula>LEN(TRIM(Q21))=0</formula>
    </cfRule>
  </conditionalFormatting>
  <conditionalFormatting sqref="Q22">
    <cfRule type="containsBlanks" dxfId="14" priority="10">
      <formula>LEN(TRIM(Q22))=0</formula>
    </cfRule>
  </conditionalFormatting>
  <conditionalFormatting sqref="Q24">
    <cfRule type="containsBlanks" dxfId="13" priority="9">
      <formula>LEN(TRIM(Q24))=0</formula>
    </cfRule>
  </conditionalFormatting>
  <conditionalFormatting sqref="H24">
    <cfRule type="containsBlanks" dxfId="12" priority="1">
      <formula>LEN(TRIM(H24))=0</formula>
    </cfRule>
  </conditionalFormatting>
  <conditionalFormatting sqref="H23">
    <cfRule type="containsBlanks" dxfId="11" priority="4">
      <formula>LEN(TRIM(H23))=0</formula>
    </cfRule>
  </conditionalFormatting>
  <conditionalFormatting sqref="H21">
    <cfRule type="containsBlanks" dxfId="10" priority="3">
      <formula>LEN(TRIM(H21))=0</formula>
    </cfRule>
  </conditionalFormatting>
  <conditionalFormatting sqref="H22:I22">
    <cfRule type="containsBlanks" dxfId="9" priority="2">
      <formula>LEN(TRIM(H22))=0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WZW121"/>
  <sheetViews>
    <sheetView showGridLines="0" topLeftCell="D1" zoomScale="70" zoomScaleNormal="70" zoomScaleSheetLayoutView="75" zoomScalePageLayoutView="75" workbookViewId="0">
      <selection sqref="A1:D4"/>
    </sheetView>
  </sheetViews>
  <sheetFormatPr baseColWidth="10" defaultRowHeight="14.25" outlineLevelCol="1" x14ac:dyDescent="0.25"/>
  <cols>
    <col min="1" max="1" width="12.28515625" style="16" hidden="1" customWidth="1" outlineLevel="1"/>
    <col min="2" max="2" width="17.140625" style="16" hidden="1" customWidth="1" outlineLevel="1"/>
    <col min="3" max="3" width="20.42578125" style="16" hidden="1" customWidth="1" outlineLevel="1"/>
    <col min="4" max="4" width="35.7109375" style="17" customWidth="1" collapsed="1"/>
    <col min="5" max="5" width="26.140625" style="17" customWidth="1"/>
    <col min="6" max="6" width="29.140625" style="17" customWidth="1"/>
    <col min="7" max="8" width="18.7109375" style="17" customWidth="1"/>
    <col min="9" max="9" width="18.7109375" style="17" customWidth="1" outlineLevel="1"/>
    <col min="10" max="10" width="40.7109375" style="17" customWidth="1" outlineLevel="1"/>
    <col min="11" max="11" width="18.7109375" style="17" customWidth="1" outlineLevel="1"/>
    <col min="12" max="12" width="40.7109375" style="17" customWidth="1" outlineLevel="1"/>
    <col min="13" max="13" width="18.7109375" style="17" customWidth="1" outlineLevel="1"/>
    <col min="14" max="14" width="40.7109375" style="17" customWidth="1" outlineLevel="1"/>
    <col min="15" max="15" width="16.7109375" style="17" hidden="1" customWidth="1" outlineLevel="1"/>
    <col min="16" max="16" width="40.7109375" style="17" hidden="1" customWidth="1" outlineLevel="1"/>
    <col min="17" max="17" width="18.7109375" style="16" hidden="1" customWidth="1"/>
    <col min="18" max="18" width="40.7109375" style="17" hidden="1" customWidth="1"/>
    <col min="19" max="19" width="18.7109375" style="17" hidden="1" customWidth="1"/>
    <col min="20" max="22" width="18.7109375" style="17" customWidth="1"/>
    <col min="23" max="23" width="20.7109375" style="18" customWidth="1"/>
    <col min="24" max="16245" width="11.42578125" style="16"/>
    <col min="16246" max="16246" width="8.7109375" style="16" customWidth="1"/>
    <col min="16247" max="16384" width="19.7109375" style="16" customWidth="1"/>
  </cols>
  <sheetData>
    <row r="1" spans="1:24 16247:16247" s="2" customFormat="1" ht="15" customHeight="1" x14ac:dyDescent="0.25">
      <c r="A1" s="442"/>
      <c r="B1" s="443"/>
      <c r="C1" s="443"/>
      <c r="D1" s="444"/>
      <c r="E1" s="409" t="s">
        <v>0</v>
      </c>
      <c r="F1" s="409"/>
      <c r="G1" s="409"/>
      <c r="H1" s="409"/>
      <c r="I1" s="409"/>
      <c r="J1" s="409"/>
      <c r="K1" s="409"/>
      <c r="L1" s="409"/>
      <c r="M1" s="409"/>
      <c r="N1" s="409"/>
      <c r="O1" s="409"/>
      <c r="P1" s="409"/>
      <c r="Q1" s="409"/>
      <c r="R1" s="409"/>
      <c r="S1" s="409"/>
      <c r="T1" s="409"/>
      <c r="U1" s="409"/>
      <c r="V1" s="410"/>
      <c r="W1" s="1" t="s">
        <v>1</v>
      </c>
      <c r="WZW1" s="2" t="s">
        <v>2</v>
      </c>
    </row>
    <row r="2" spans="1:24 16247:16247" s="3" customFormat="1" ht="15" customHeight="1" x14ac:dyDescent="0.25">
      <c r="A2" s="445"/>
      <c r="B2" s="446"/>
      <c r="C2" s="446"/>
      <c r="D2" s="447"/>
      <c r="E2" s="412"/>
      <c r="F2" s="412"/>
      <c r="G2" s="412"/>
      <c r="H2" s="412"/>
      <c r="I2" s="412"/>
      <c r="J2" s="412"/>
      <c r="K2" s="412"/>
      <c r="L2" s="412"/>
      <c r="M2" s="412"/>
      <c r="N2" s="412"/>
      <c r="O2" s="412"/>
      <c r="P2" s="412"/>
      <c r="Q2" s="412"/>
      <c r="R2" s="412"/>
      <c r="S2" s="412"/>
      <c r="T2" s="412"/>
      <c r="U2" s="412"/>
      <c r="V2" s="413"/>
      <c r="W2" s="417" t="s">
        <v>3</v>
      </c>
      <c r="X2" s="2"/>
    </row>
    <row r="3" spans="1:24 16247:16247" s="2" customFormat="1" ht="24.75" customHeight="1" x14ac:dyDescent="0.25">
      <c r="A3" s="445"/>
      <c r="B3" s="446"/>
      <c r="C3" s="446"/>
      <c r="D3" s="447"/>
      <c r="E3" s="415"/>
      <c r="F3" s="415"/>
      <c r="G3" s="415"/>
      <c r="H3" s="415"/>
      <c r="I3" s="415"/>
      <c r="J3" s="415"/>
      <c r="K3" s="415"/>
      <c r="L3" s="415"/>
      <c r="M3" s="415"/>
      <c r="N3" s="415"/>
      <c r="O3" s="415"/>
      <c r="P3" s="415"/>
      <c r="Q3" s="415"/>
      <c r="R3" s="415"/>
      <c r="S3" s="415"/>
      <c r="T3" s="415"/>
      <c r="U3" s="415"/>
      <c r="V3" s="416"/>
      <c r="W3" s="418"/>
      <c r="WZW3" s="2" t="s">
        <v>4</v>
      </c>
    </row>
    <row r="4" spans="1:24 16247:16247" s="2" customFormat="1" ht="23.25" x14ac:dyDescent="0.25">
      <c r="A4" s="448"/>
      <c r="B4" s="449"/>
      <c r="C4" s="449"/>
      <c r="D4" s="450"/>
      <c r="E4" s="427" t="s">
        <v>5</v>
      </c>
      <c r="F4" s="427"/>
      <c r="G4" s="427"/>
      <c r="H4" s="427"/>
      <c r="I4" s="427"/>
      <c r="J4" s="427"/>
      <c r="K4" s="427"/>
      <c r="L4" s="427"/>
      <c r="M4" s="427"/>
      <c r="N4" s="427"/>
      <c r="O4" s="427"/>
      <c r="P4" s="427"/>
      <c r="Q4" s="427"/>
      <c r="R4" s="427"/>
      <c r="S4" s="427"/>
      <c r="T4" s="427"/>
      <c r="U4" s="428"/>
      <c r="V4" s="4" t="s">
        <v>6</v>
      </c>
      <c r="W4" s="4">
        <v>4</v>
      </c>
    </row>
    <row r="5" spans="1:24 16247:16247" s="51" customFormat="1" ht="32.25" customHeight="1" x14ac:dyDescent="0.25">
      <c r="A5" s="451" t="s">
        <v>231</v>
      </c>
      <c r="B5" s="451"/>
      <c r="C5" s="451"/>
      <c r="D5" s="451"/>
      <c r="E5" s="451"/>
      <c r="F5" s="451"/>
      <c r="G5" s="451"/>
      <c r="H5" s="451"/>
      <c r="I5" s="451"/>
      <c r="J5" s="451"/>
      <c r="K5" s="451"/>
      <c r="L5" s="451"/>
      <c r="M5" s="451"/>
      <c r="N5" s="451"/>
      <c r="O5" s="451"/>
      <c r="P5" s="451"/>
      <c r="Q5" s="451"/>
      <c r="R5" s="451"/>
      <c r="S5" s="451"/>
      <c r="T5" s="451"/>
      <c r="U5" s="451"/>
      <c r="V5" s="451"/>
      <c r="W5" s="452"/>
    </row>
    <row r="6" spans="1:24 16247:16247" s="5" customFormat="1" ht="9.75" customHeight="1" x14ac:dyDescent="0.25">
      <c r="A6" s="437"/>
      <c r="B6" s="437"/>
      <c r="C6" s="437"/>
      <c r="D6" s="437"/>
      <c r="E6" s="437"/>
      <c r="F6" s="437"/>
      <c r="G6" s="437"/>
      <c r="H6" s="437"/>
      <c r="I6" s="437"/>
      <c r="J6" s="437"/>
      <c r="K6" s="437"/>
      <c r="L6" s="437"/>
      <c r="M6" s="437"/>
      <c r="N6" s="437"/>
      <c r="O6" s="437"/>
      <c r="P6" s="437"/>
      <c r="Q6" s="437"/>
      <c r="R6" s="437"/>
      <c r="S6" s="437"/>
      <c r="T6" s="437"/>
      <c r="U6" s="437"/>
      <c r="V6" s="437"/>
      <c r="W6" s="437"/>
    </row>
    <row r="7" spans="1:24 16247:16247" s="55" customFormat="1" ht="18" customHeight="1" x14ac:dyDescent="0.25">
      <c r="A7" s="431" t="s">
        <v>7</v>
      </c>
      <c r="B7" s="431" t="s">
        <v>8</v>
      </c>
      <c r="C7" s="431" t="s">
        <v>9</v>
      </c>
      <c r="D7" s="431" t="s">
        <v>10</v>
      </c>
      <c r="E7" s="431" t="s">
        <v>11</v>
      </c>
      <c r="F7" s="431" t="s">
        <v>12</v>
      </c>
      <c r="G7" s="404" t="s">
        <v>13</v>
      </c>
      <c r="H7" s="404" t="s">
        <v>288</v>
      </c>
      <c r="I7" s="402" t="s">
        <v>291</v>
      </c>
      <c r="J7" s="403"/>
      <c r="K7" s="402" t="s">
        <v>292</v>
      </c>
      <c r="L7" s="403"/>
      <c r="M7" s="402" t="s">
        <v>293</v>
      </c>
      <c r="N7" s="403"/>
      <c r="O7" s="402" t="s">
        <v>294</v>
      </c>
      <c r="P7" s="403"/>
      <c r="Q7" s="405" t="s">
        <v>299</v>
      </c>
      <c r="R7" s="405" t="s">
        <v>227</v>
      </c>
      <c r="S7" s="404"/>
      <c r="T7" s="404" t="s">
        <v>289</v>
      </c>
      <c r="U7" s="431" t="s">
        <v>290</v>
      </c>
      <c r="V7" s="404" t="s">
        <v>14</v>
      </c>
      <c r="W7" s="429" t="s">
        <v>15</v>
      </c>
    </row>
    <row r="8" spans="1:24 16247:16247" s="55" customFormat="1" ht="18" customHeight="1" x14ac:dyDescent="0.25">
      <c r="A8" s="431"/>
      <c r="B8" s="431"/>
      <c r="C8" s="431"/>
      <c r="D8" s="431"/>
      <c r="E8" s="431"/>
      <c r="F8" s="431"/>
      <c r="G8" s="404"/>
      <c r="H8" s="404"/>
      <c r="I8" s="398" t="s">
        <v>220</v>
      </c>
      <c r="J8" s="398" t="s">
        <v>221</v>
      </c>
      <c r="K8" s="398" t="s">
        <v>220</v>
      </c>
      <c r="L8" s="398" t="s">
        <v>221</v>
      </c>
      <c r="M8" s="398" t="s">
        <v>220</v>
      </c>
      <c r="N8" s="398" t="s">
        <v>221</v>
      </c>
      <c r="O8" s="398" t="s">
        <v>220</v>
      </c>
      <c r="P8" s="398" t="s">
        <v>221</v>
      </c>
      <c r="Q8" s="406"/>
      <c r="R8" s="406"/>
      <c r="S8" s="404"/>
      <c r="T8" s="404"/>
      <c r="U8" s="431"/>
      <c r="V8" s="404"/>
      <c r="W8" s="430"/>
    </row>
    <row r="9" spans="1:24 16247:16247" s="10" customFormat="1" ht="145.5" customHeight="1" x14ac:dyDescent="0.25">
      <c r="A9" s="11"/>
      <c r="B9" s="11"/>
      <c r="C9" s="11"/>
      <c r="D9" s="278" t="s">
        <v>141</v>
      </c>
      <c r="E9" s="277" t="s">
        <v>142</v>
      </c>
      <c r="F9" s="277" t="s">
        <v>143</v>
      </c>
      <c r="G9" s="277" t="s">
        <v>21</v>
      </c>
      <c r="H9" s="277">
        <v>10</v>
      </c>
      <c r="I9" s="35">
        <v>2</v>
      </c>
      <c r="J9" s="288" t="s">
        <v>363</v>
      </c>
      <c r="K9" s="36">
        <v>4</v>
      </c>
      <c r="L9" s="99" t="s">
        <v>642</v>
      </c>
      <c r="M9" s="36">
        <v>8</v>
      </c>
      <c r="N9" s="99" t="s">
        <v>679</v>
      </c>
      <c r="O9" s="35"/>
      <c r="P9" s="67"/>
      <c r="Q9" s="277">
        <f>+O9</f>
        <v>0</v>
      </c>
      <c r="R9" s="67">
        <f t="shared" ref="R9:R11" si="0">+P9</f>
        <v>0</v>
      </c>
      <c r="S9" s="277">
        <v>10</v>
      </c>
      <c r="T9" s="277">
        <v>10</v>
      </c>
      <c r="U9" s="277">
        <v>10</v>
      </c>
      <c r="V9" s="277">
        <v>40</v>
      </c>
      <c r="W9" s="277"/>
    </row>
    <row r="10" spans="1:24 16247:16247" s="10" customFormat="1" ht="409.5" x14ac:dyDescent="0.25">
      <c r="A10" s="11"/>
      <c r="B10" s="11"/>
      <c r="C10" s="11"/>
      <c r="D10" s="278" t="s">
        <v>144</v>
      </c>
      <c r="E10" s="277" t="s">
        <v>142</v>
      </c>
      <c r="F10" s="277" t="s">
        <v>145</v>
      </c>
      <c r="G10" s="277" t="s">
        <v>21</v>
      </c>
      <c r="H10" s="277">
        <v>2</v>
      </c>
      <c r="I10" s="35">
        <v>3</v>
      </c>
      <c r="J10" s="289" t="s">
        <v>364</v>
      </c>
      <c r="K10" s="36">
        <v>1</v>
      </c>
      <c r="L10" s="99" t="s">
        <v>643</v>
      </c>
      <c r="M10" s="36">
        <v>5</v>
      </c>
      <c r="N10" s="99" t="s">
        <v>709</v>
      </c>
      <c r="O10" s="43"/>
      <c r="P10" s="66"/>
      <c r="Q10" s="277">
        <f t="shared" ref="Q10:Q11" si="1">+O10</f>
        <v>0</v>
      </c>
      <c r="R10" s="66">
        <f t="shared" si="0"/>
        <v>0</v>
      </c>
      <c r="S10" s="277">
        <v>2</v>
      </c>
      <c r="T10" s="277">
        <v>2</v>
      </c>
      <c r="U10" s="277">
        <v>2</v>
      </c>
      <c r="V10" s="277">
        <v>7</v>
      </c>
      <c r="W10" s="9"/>
    </row>
    <row r="11" spans="1:24 16247:16247" s="10" customFormat="1" ht="228" customHeight="1" x14ac:dyDescent="0.25">
      <c r="A11" s="11"/>
      <c r="B11" s="11"/>
      <c r="C11" s="11"/>
      <c r="D11" s="278" t="s">
        <v>146</v>
      </c>
      <c r="E11" s="277" t="s">
        <v>28</v>
      </c>
      <c r="F11" s="277" t="s">
        <v>147</v>
      </c>
      <c r="G11" s="277" t="s">
        <v>21</v>
      </c>
      <c r="H11" s="277">
        <v>1</v>
      </c>
      <c r="I11" s="325">
        <v>0.35</v>
      </c>
      <c r="J11" s="289" t="s">
        <v>343</v>
      </c>
      <c r="K11" s="374">
        <v>0.5</v>
      </c>
      <c r="L11" s="327" t="s">
        <v>602</v>
      </c>
      <c r="M11" s="325">
        <v>0.75</v>
      </c>
      <c r="N11" s="327" t="s">
        <v>710</v>
      </c>
      <c r="O11" s="42"/>
      <c r="P11" s="66"/>
      <c r="Q11" s="277">
        <f t="shared" si="1"/>
        <v>0</v>
      </c>
      <c r="R11" s="66">
        <f t="shared" si="0"/>
        <v>0</v>
      </c>
      <c r="S11" s="277">
        <v>1</v>
      </c>
      <c r="T11" s="277">
        <v>1</v>
      </c>
      <c r="U11" s="277">
        <v>1</v>
      </c>
      <c r="V11" s="277">
        <v>4</v>
      </c>
      <c r="W11" s="46"/>
    </row>
    <row r="12" spans="1:24 16247:16247" s="10" customFormat="1" ht="60" customHeight="1" x14ac:dyDescent="0.25">
      <c r="A12" s="11"/>
      <c r="B12" s="11"/>
      <c r="C12" s="391">
        <v>253</v>
      </c>
      <c r="D12" s="453" t="s">
        <v>148</v>
      </c>
      <c r="E12" s="424" t="s">
        <v>38</v>
      </c>
      <c r="F12" s="63" t="s">
        <v>149</v>
      </c>
      <c r="G12" s="277" t="s">
        <v>150</v>
      </c>
      <c r="H12" s="328">
        <v>20000000000</v>
      </c>
      <c r="I12" s="329">
        <v>12769495295</v>
      </c>
      <c r="J12" s="305" t="s">
        <v>548</v>
      </c>
      <c r="K12" s="329">
        <v>16306375133</v>
      </c>
      <c r="L12" s="305" t="s">
        <v>446</v>
      </c>
      <c r="M12" s="329">
        <v>17396749560</v>
      </c>
      <c r="N12" s="305" t="s">
        <v>754</v>
      </c>
      <c r="O12" s="98"/>
      <c r="P12" s="98"/>
      <c r="Q12" s="110" t="e">
        <f>+#REF!</f>
        <v>#REF!</v>
      </c>
      <c r="R12" s="98"/>
      <c r="S12" s="110" t="e">
        <f>+#REF!</f>
        <v>#REF!</v>
      </c>
      <c r="T12" s="110" t="e">
        <f>+#REF!</f>
        <v>#REF!</v>
      </c>
      <c r="U12" s="110" t="e">
        <f>+#REF!</f>
        <v>#REF!</v>
      </c>
      <c r="V12" s="111" t="e">
        <f>+#REF!</f>
        <v>#REF!</v>
      </c>
      <c r="W12" s="9"/>
    </row>
    <row r="13" spans="1:24 16247:16247" s="10" customFormat="1" ht="60" customHeight="1" x14ac:dyDescent="0.25">
      <c r="A13" s="11"/>
      <c r="B13" s="11"/>
      <c r="C13" s="391">
        <v>254</v>
      </c>
      <c r="D13" s="453"/>
      <c r="E13" s="424"/>
      <c r="F13" s="63" t="s">
        <v>151</v>
      </c>
      <c r="G13" s="277" t="s">
        <v>32</v>
      </c>
      <c r="H13" s="328">
        <v>100</v>
      </c>
      <c r="I13" s="329">
        <v>86</v>
      </c>
      <c r="J13" s="305" t="s">
        <v>549</v>
      </c>
      <c r="K13" s="329">
        <v>94</v>
      </c>
      <c r="L13" s="305" t="s">
        <v>448</v>
      </c>
      <c r="M13" s="329">
        <v>94</v>
      </c>
      <c r="N13" s="305" t="s">
        <v>756</v>
      </c>
      <c r="O13" s="98"/>
      <c r="P13" s="98"/>
      <c r="Q13" s="110" t="e">
        <f>+#REF!</f>
        <v>#REF!</v>
      </c>
      <c r="R13" s="98"/>
      <c r="S13" s="110" t="e">
        <f>+#REF!</f>
        <v>#REF!</v>
      </c>
      <c r="T13" s="110" t="e">
        <f>+#REF!</f>
        <v>#REF!</v>
      </c>
      <c r="U13" s="110" t="e">
        <f>+#REF!</f>
        <v>#REF!</v>
      </c>
      <c r="V13" s="277" t="e">
        <f>+#REF!</f>
        <v>#REF!</v>
      </c>
      <c r="W13" s="9"/>
    </row>
    <row r="14" spans="1:24 16247:16247" s="56" customFormat="1" x14ac:dyDescent="0.25">
      <c r="D14" s="57"/>
      <c r="E14" s="57"/>
      <c r="F14" s="57"/>
      <c r="G14" s="57"/>
      <c r="H14" s="57"/>
      <c r="I14" s="57"/>
      <c r="J14" s="57"/>
      <c r="K14" s="57"/>
      <c r="L14" s="57"/>
      <c r="M14" s="57"/>
      <c r="N14" s="57"/>
      <c r="O14" s="57"/>
      <c r="P14" s="57"/>
      <c r="R14" s="57"/>
      <c r="S14" s="57"/>
      <c r="T14" s="57"/>
      <c r="U14" s="57"/>
      <c r="V14" s="57"/>
      <c r="W14" s="59"/>
    </row>
    <row r="15" spans="1:24 16247:16247" s="56" customFormat="1" x14ac:dyDescent="0.25">
      <c r="D15" s="57"/>
      <c r="E15" s="57"/>
      <c r="F15" s="57"/>
      <c r="G15" s="57"/>
      <c r="H15" s="57"/>
      <c r="I15" s="57"/>
      <c r="J15" s="57"/>
      <c r="K15" s="57"/>
      <c r="L15" s="57"/>
      <c r="M15" s="57"/>
      <c r="N15" s="57"/>
      <c r="O15" s="57"/>
      <c r="P15" s="57"/>
      <c r="R15" s="57"/>
      <c r="S15" s="57"/>
      <c r="T15" s="57"/>
      <c r="U15" s="57"/>
      <c r="V15" s="57"/>
      <c r="W15" s="59"/>
    </row>
    <row r="16" spans="1:24 16247:16247" s="56" customFormat="1" x14ac:dyDescent="0.25">
      <c r="D16" s="57"/>
      <c r="E16" s="57"/>
      <c r="F16" s="57"/>
      <c r="G16" s="57"/>
      <c r="H16" s="57"/>
      <c r="I16" s="57"/>
      <c r="J16" s="57"/>
      <c r="K16" s="57"/>
      <c r="L16" s="57"/>
      <c r="M16" s="57"/>
      <c r="N16" s="57"/>
      <c r="O16" s="57"/>
      <c r="P16" s="57"/>
      <c r="R16" s="57"/>
      <c r="S16" s="57"/>
      <c r="T16" s="57"/>
      <c r="U16" s="57"/>
      <c r="V16" s="57"/>
      <c r="W16" s="59"/>
    </row>
    <row r="17" spans="4:23" s="56" customFormat="1" x14ac:dyDescent="0.25">
      <c r="D17" s="57"/>
      <c r="E17" s="57"/>
      <c r="F17" s="57"/>
      <c r="G17" s="57"/>
      <c r="H17" s="57"/>
      <c r="I17" s="57"/>
      <c r="J17" s="57"/>
      <c r="K17" s="57"/>
      <c r="L17" s="57"/>
      <c r="M17" s="57"/>
      <c r="N17" s="57"/>
      <c r="O17" s="57"/>
      <c r="P17" s="57"/>
      <c r="R17" s="57"/>
      <c r="S17" s="57"/>
      <c r="T17" s="57"/>
      <c r="U17" s="57"/>
      <c r="V17" s="57"/>
      <c r="W17" s="59"/>
    </row>
    <row r="18" spans="4:23" s="56" customFormat="1" x14ac:dyDescent="0.25">
      <c r="D18" s="57"/>
      <c r="E18" s="57"/>
      <c r="F18" s="57"/>
      <c r="G18" s="57"/>
      <c r="H18" s="57"/>
      <c r="I18" s="57"/>
      <c r="J18" s="57"/>
      <c r="K18" s="57"/>
      <c r="L18" s="57"/>
      <c r="M18" s="57"/>
      <c r="N18" s="57"/>
      <c r="O18" s="57"/>
      <c r="P18" s="57"/>
      <c r="R18" s="57"/>
      <c r="S18" s="57"/>
      <c r="T18" s="57"/>
      <c r="U18" s="57"/>
      <c r="V18" s="57"/>
      <c r="W18" s="59"/>
    </row>
    <row r="19" spans="4:23" s="56" customFormat="1" x14ac:dyDescent="0.25">
      <c r="D19" s="57"/>
      <c r="E19" s="57"/>
      <c r="F19" s="57"/>
      <c r="G19" s="57"/>
      <c r="H19" s="57"/>
      <c r="I19" s="57"/>
      <c r="J19" s="57"/>
      <c r="K19" s="57"/>
      <c r="L19" s="57"/>
      <c r="M19" s="57"/>
      <c r="N19" s="57"/>
      <c r="O19" s="57"/>
      <c r="P19" s="57"/>
      <c r="R19" s="57"/>
      <c r="S19" s="57"/>
      <c r="T19" s="57"/>
      <c r="U19" s="57"/>
      <c r="V19" s="57"/>
      <c r="W19" s="59"/>
    </row>
    <row r="20" spans="4:23" s="56" customFormat="1" x14ac:dyDescent="0.25">
      <c r="D20" s="57"/>
      <c r="E20" s="57"/>
      <c r="F20" s="57"/>
      <c r="G20" s="57"/>
      <c r="H20" s="57"/>
      <c r="I20" s="57"/>
      <c r="J20" s="57"/>
      <c r="K20" s="57"/>
      <c r="L20" s="57"/>
      <c r="M20" s="57"/>
      <c r="N20" s="57"/>
      <c r="O20" s="57"/>
      <c r="P20" s="57"/>
      <c r="R20" s="57"/>
      <c r="S20" s="57"/>
      <c r="T20" s="57"/>
      <c r="U20" s="57"/>
      <c r="V20" s="57"/>
      <c r="W20" s="59"/>
    </row>
    <row r="21" spans="4:23" s="56" customFormat="1" x14ac:dyDescent="0.25">
      <c r="D21" s="57"/>
      <c r="E21" s="57"/>
      <c r="F21" s="57"/>
      <c r="G21" s="57"/>
      <c r="H21" s="57"/>
      <c r="I21" s="57"/>
      <c r="J21" s="57"/>
      <c r="K21" s="57"/>
      <c r="L21" s="57"/>
      <c r="M21" s="57"/>
      <c r="N21" s="57"/>
      <c r="O21" s="57"/>
      <c r="P21" s="57"/>
      <c r="R21" s="57"/>
      <c r="S21" s="57"/>
      <c r="T21" s="57"/>
      <c r="U21" s="57"/>
      <c r="V21" s="57"/>
      <c r="W21" s="59"/>
    </row>
    <row r="22" spans="4:23" s="56" customFormat="1" x14ac:dyDescent="0.25">
      <c r="D22" s="57"/>
      <c r="E22" s="57"/>
      <c r="F22" s="57"/>
      <c r="G22" s="57"/>
      <c r="H22" s="57"/>
      <c r="I22" s="57"/>
      <c r="J22" s="57"/>
      <c r="K22" s="57"/>
      <c r="L22" s="57"/>
      <c r="M22" s="57"/>
      <c r="N22" s="57"/>
      <c r="O22" s="57"/>
      <c r="P22" s="57"/>
      <c r="R22" s="57"/>
      <c r="S22" s="57"/>
      <c r="T22" s="57"/>
      <c r="U22" s="57"/>
      <c r="V22" s="57"/>
      <c r="W22" s="59"/>
    </row>
    <row r="23" spans="4:23" s="56" customFormat="1" x14ac:dyDescent="0.25">
      <c r="D23" s="57"/>
      <c r="E23" s="57"/>
      <c r="F23" s="57"/>
      <c r="G23" s="57"/>
      <c r="H23" s="57"/>
      <c r="I23" s="57"/>
      <c r="J23" s="57"/>
      <c r="K23" s="57"/>
      <c r="L23" s="57"/>
      <c r="M23" s="57"/>
      <c r="N23" s="57"/>
      <c r="O23" s="57"/>
      <c r="P23" s="57"/>
      <c r="R23" s="57"/>
      <c r="S23" s="57"/>
      <c r="T23" s="57"/>
      <c r="U23" s="57"/>
      <c r="V23" s="57"/>
      <c r="W23" s="59"/>
    </row>
    <row r="24" spans="4:23" s="56" customFormat="1" x14ac:dyDescent="0.25">
      <c r="D24" s="57"/>
      <c r="E24" s="57"/>
      <c r="F24" s="57"/>
      <c r="G24" s="57"/>
      <c r="H24" s="57"/>
      <c r="I24" s="57"/>
      <c r="J24" s="57"/>
      <c r="K24" s="57"/>
      <c r="L24" s="57"/>
      <c r="M24" s="57"/>
      <c r="N24" s="57"/>
      <c r="O24" s="57"/>
      <c r="P24" s="57"/>
      <c r="R24" s="57"/>
      <c r="S24" s="57"/>
      <c r="T24" s="57"/>
      <c r="U24" s="57"/>
      <c r="V24" s="57"/>
      <c r="W24" s="59"/>
    </row>
    <row r="25" spans="4:23" s="56" customFormat="1" x14ac:dyDescent="0.25">
      <c r="D25" s="57"/>
      <c r="E25" s="57"/>
      <c r="F25" s="57"/>
      <c r="G25" s="57"/>
      <c r="H25" s="57"/>
      <c r="I25" s="57"/>
      <c r="J25" s="57"/>
      <c r="K25" s="57"/>
      <c r="L25" s="57"/>
      <c r="M25" s="57"/>
      <c r="N25" s="57"/>
      <c r="O25" s="57"/>
      <c r="P25" s="57"/>
      <c r="R25" s="57"/>
      <c r="S25" s="57"/>
      <c r="T25" s="57"/>
      <c r="U25" s="57"/>
      <c r="V25" s="57"/>
      <c r="W25" s="59"/>
    </row>
    <row r="26" spans="4:23" s="56" customFormat="1" x14ac:dyDescent="0.25">
      <c r="D26" s="57"/>
      <c r="E26" s="57"/>
      <c r="F26" s="57"/>
      <c r="G26" s="57"/>
      <c r="H26" s="57"/>
      <c r="I26" s="57"/>
      <c r="J26" s="57"/>
      <c r="K26" s="57"/>
      <c r="L26" s="57"/>
      <c r="M26" s="57"/>
      <c r="N26" s="57"/>
      <c r="O26" s="57"/>
      <c r="P26" s="57"/>
      <c r="R26" s="57"/>
      <c r="S26" s="57"/>
      <c r="T26" s="57"/>
      <c r="U26" s="57"/>
      <c r="V26" s="57"/>
      <c r="W26" s="59"/>
    </row>
    <row r="27" spans="4:23" s="56" customFormat="1" x14ac:dyDescent="0.25">
      <c r="D27" s="57"/>
      <c r="E27" s="57"/>
      <c r="F27" s="57"/>
      <c r="G27" s="57"/>
      <c r="H27" s="57"/>
      <c r="I27" s="57"/>
      <c r="J27" s="57"/>
      <c r="K27" s="57"/>
      <c r="L27" s="57"/>
      <c r="M27" s="57"/>
      <c r="N27" s="57"/>
      <c r="O27" s="57"/>
      <c r="P27" s="57"/>
      <c r="R27" s="57"/>
      <c r="S27" s="57"/>
      <c r="T27" s="57"/>
      <c r="U27" s="57"/>
      <c r="V27" s="57"/>
      <c r="W27" s="59"/>
    </row>
    <row r="28" spans="4:23" s="56" customFormat="1" x14ac:dyDescent="0.25">
      <c r="D28" s="57"/>
      <c r="E28" s="57"/>
      <c r="F28" s="57"/>
      <c r="G28" s="57"/>
      <c r="H28" s="57"/>
      <c r="I28" s="57"/>
      <c r="J28" s="57"/>
      <c r="K28" s="57"/>
      <c r="L28" s="57"/>
      <c r="M28" s="57"/>
      <c r="N28" s="57"/>
      <c r="O28" s="57"/>
      <c r="P28" s="57"/>
      <c r="R28" s="57"/>
      <c r="S28" s="57"/>
      <c r="T28" s="57"/>
      <c r="U28" s="57"/>
      <c r="V28" s="57"/>
      <c r="W28" s="59"/>
    </row>
    <row r="29" spans="4:23" s="56" customFormat="1" x14ac:dyDescent="0.25">
      <c r="D29" s="57"/>
      <c r="E29" s="57"/>
      <c r="F29" s="57"/>
      <c r="G29" s="57"/>
      <c r="H29" s="57"/>
      <c r="I29" s="57"/>
      <c r="J29" s="57"/>
      <c r="K29" s="57"/>
      <c r="L29" s="57"/>
      <c r="M29" s="57"/>
      <c r="N29" s="57"/>
      <c r="O29" s="57"/>
      <c r="P29" s="57"/>
      <c r="R29" s="57"/>
      <c r="S29" s="57"/>
      <c r="T29" s="57"/>
      <c r="U29" s="57"/>
      <c r="V29" s="57"/>
      <c r="W29" s="59"/>
    </row>
    <row r="30" spans="4:23" s="56" customFormat="1" x14ac:dyDescent="0.25">
      <c r="D30" s="57"/>
      <c r="E30" s="57"/>
      <c r="F30" s="57"/>
      <c r="G30" s="57"/>
      <c r="H30" s="57"/>
      <c r="I30" s="57"/>
      <c r="J30" s="57"/>
      <c r="K30" s="57"/>
      <c r="L30" s="57"/>
      <c r="M30" s="57"/>
      <c r="N30" s="57"/>
      <c r="O30" s="57"/>
      <c r="P30" s="57"/>
      <c r="R30" s="57"/>
      <c r="S30" s="57"/>
      <c r="T30" s="57"/>
      <c r="U30" s="57"/>
      <c r="V30" s="57"/>
      <c r="W30" s="59"/>
    </row>
    <row r="31" spans="4:23" s="56" customFormat="1" x14ac:dyDescent="0.25">
      <c r="D31" s="57"/>
      <c r="E31" s="57"/>
      <c r="F31" s="57"/>
      <c r="G31" s="57"/>
      <c r="H31" s="57"/>
      <c r="I31" s="57"/>
      <c r="J31" s="57"/>
      <c r="K31" s="57"/>
      <c r="L31" s="57"/>
      <c r="M31" s="57"/>
      <c r="N31" s="57"/>
      <c r="O31" s="57"/>
      <c r="P31" s="57"/>
      <c r="R31" s="57"/>
      <c r="S31" s="57"/>
      <c r="T31" s="57"/>
      <c r="U31" s="57"/>
      <c r="V31" s="57"/>
      <c r="W31" s="59"/>
    </row>
    <row r="32" spans="4:23" s="56" customFormat="1" x14ac:dyDescent="0.25">
      <c r="D32" s="57"/>
      <c r="E32" s="57"/>
      <c r="F32" s="57"/>
      <c r="G32" s="57"/>
      <c r="H32" s="57"/>
      <c r="I32" s="57"/>
      <c r="J32" s="57"/>
      <c r="K32" s="57"/>
      <c r="L32" s="57"/>
      <c r="M32" s="57"/>
      <c r="N32" s="57"/>
      <c r="O32" s="57"/>
      <c r="P32" s="57"/>
      <c r="R32" s="57"/>
      <c r="S32" s="57"/>
      <c r="T32" s="57"/>
      <c r="U32" s="57"/>
      <c r="V32" s="57"/>
      <c r="W32" s="59"/>
    </row>
    <row r="33" spans="4:23" s="56" customFormat="1" x14ac:dyDescent="0.25">
      <c r="D33" s="57"/>
      <c r="E33" s="57"/>
      <c r="F33" s="57"/>
      <c r="G33" s="57"/>
      <c r="H33" s="57"/>
      <c r="I33" s="57"/>
      <c r="J33" s="57"/>
      <c r="K33" s="57"/>
      <c r="L33" s="57"/>
      <c r="M33" s="57"/>
      <c r="N33" s="57"/>
      <c r="O33" s="57"/>
      <c r="P33" s="57"/>
      <c r="R33" s="57"/>
      <c r="S33" s="57"/>
      <c r="T33" s="57"/>
      <c r="U33" s="57"/>
      <c r="V33" s="57"/>
      <c r="W33" s="59"/>
    </row>
    <row r="34" spans="4:23" s="56" customFormat="1" x14ac:dyDescent="0.25">
      <c r="D34" s="57"/>
      <c r="E34" s="57"/>
      <c r="F34" s="57"/>
      <c r="G34" s="57"/>
      <c r="H34" s="57"/>
      <c r="I34" s="57"/>
      <c r="J34" s="57"/>
      <c r="K34" s="57"/>
      <c r="L34" s="57"/>
      <c r="M34" s="57"/>
      <c r="N34" s="57"/>
      <c r="O34" s="57"/>
      <c r="P34" s="57"/>
      <c r="R34" s="57"/>
      <c r="S34" s="57"/>
      <c r="T34" s="57"/>
      <c r="U34" s="57"/>
      <c r="V34" s="57"/>
      <c r="W34" s="59"/>
    </row>
    <row r="35" spans="4:23" s="56" customFormat="1" x14ac:dyDescent="0.25">
      <c r="D35" s="57"/>
      <c r="E35" s="57"/>
      <c r="F35" s="57"/>
      <c r="G35" s="57"/>
      <c r="H35" s="57"/>
      <c r="I35" s="57"/>
      <c r="J35" s="57"/>
      <c r="K35" s="57"/>
      <c r="L35" s="57"/>
      <c r="M35" s="57"/>
      <c r="N35" s="57"/>
      <c r="O35" s="57"/>
      <c r="P35" s="57"/>
      <c r="R35" s="57"/>
      <c r="S35" s="57"/>
      <c r="T35" s="57"/>
      <c r="U35" s="57"/>
      <c r="V35" s="57"/>
      <c r="W35" s="59"/>
    </row>
    <row r="36" spans="4:23" s="56" customFormat="1" x14ac:dyDescent="0.25">
      <c r="D36" s="57"/>
      <c r="E36" s="57"/>
      <c r="F36" s="57"/>
      <c r="G36" s="57"/>
      <c r="H36" s="57"/>
      <c r="I36" s="57"/>
      <c r="J36" s="57"/>
      <c r="K36" s="57"/>
      <c r="L36" s="57"/>
      <c r="M36" s="57"/>
      <c r="N36" s="57"/>
      <c r="O36" s="57"/>
      <c r="P36" s="57"/>
      <c r="R36" s="57"/>
      <c r="S36" s="57"/>
      <c r="T36" s="57"/>
      <c r="U36" s="57"/>
      <c r="V36" s="57"/>
      <c r="W36" s="59"/>
    </row>
    <row r="37" spans="4:23" s="56" customFormat="1" x14ac:dyDescent="0.25">
      <c r="D37" s="57"/>
      <c r="E37" s="57"/>
      <c r="F37" s="57"/>
      <c r="G37" s="57"/>
      <c r="H37" s="57"/>
      <c r="I37" s="57"/>
      <c r="J37" s="57"/>
      <c r="K37" s="57"/>
      <c r="L37" s="57"/>
      <c r="M37" s="57"/>
      <c r="N37" s="57"/>
      <c r="O37" s="57"/>
      <c r="P37" s="57"/>
      <c r="R37" s="57"/>
      <c r="S37" s="57"/>
      <c r="T37" s="57"/>
      <c r="U37" s="57"/>
      <c r="V37" s="57"/>
      <c r="W37" s="59"/>
    </row>
    <row r="38" spans="4:23" s="56" customFormat="1" x14ac:dyDescent="0.25">
      <c r="D38" s="57"/>
      <c r="E38" s="57"/>
      <c r="F38" s="57"/>
      <c r="G38" s="57"/>
      <c r="H38" s="57"/>
      <c r="I38" s="57"/>
      <c r="J38" s="57"/>
      <c r="K38" s="57"/>
      <c r="L38" s="57"/>
      <c r="M38" s="57"/>
      <c r="N38" s="57"/>
      <c r="O38" s="57"/>
      <c r="P38" s="57"/>
      <c r="R38" s="57"/>
      <c r="S38" s="57"/>
      <c r="T38" s="57"/>
      <c r="U38" s="57"/>
      <c r="V38" s="57"/>
      <c r="W38" s="59"/>
    </row>
    <row r="39" spans="4:23" s="56" customFormat="1" x14ac:dyDescent="0.25">
      <c r="D39" s="57"/>
      <c r="E39" s="57"/>
      <c r="F39" s="57"/>
      <c r="G39" s="57"/>
      <c r="H39" s="57"/>
      <c r="I39" s="57"/>
      <c r="J39" s="57"/>
      <c r="K39" s="57"/>
      <c r="L39" s="57"/>
      <c r="M39" s="57"/>
      <c r="N39" s="57"/>
      <c r="O39" s="57"/>
      <c r="P39" s="57"/>
      <c r="R39" s="57"/>
      <c r="S39" s="57"/>
      <c r="T39" s="57"/>
      <c r="U39" s="57"/>
      <c r="V39" s="57"/>
      <c r="W39" s="59"/>
    </row>
    <row r="40" spans="4:23" s="56" customFormat="1" x14ac:dyDescent="0.25">
      <c r="D40" s="57"/>
      <c r="E40" s="57"/>
      <c r="F40" s="57"/>
      <c r="G40" s="57"/>
      <c r="H40" s="57"/>
      <c r="I40" s="57"/>
      <c r="J40" s="57"/>
      <c r="K40" s="57"/>
      <c r="L40" s="57"/>
      <c r="M40" s="57"/>
      <c r="N40" s="57"/>
      <c r="O40" s="57"/>
      <c r="P40" s="57"/>
      <c r="R40" s="57"/>
      <c r="S40" s="57"/>
      <c r="T40" s="57"/>
      <c r="U40" s="57"/>
      <c r="V40" s="57"/>
      <c r="W40" s="59"/>
    </row>
    <row r="41" spans="4:23" s="56" customFormat="1" x14ac:dyDescent="0.25">
      <c r="D41" s="57"/>
      <c r="E41" s="57"/>
      <c r="F41" s="57"/>
      <c r="G41" s="57"/>
      <c r="H41" s="57"/>
      <c r="I41" s="57"/>
      <c r="J41" s="57"/>
      <c r="K41" s="57"/>
      <c r="L41" s="57"/>
      <c r="M41" s="57"/>
      <c r="N41" s="57"/>
      <c r="O41" s="57"/>
      <c r="P41" s="57"/>
      <c r="R41" s="57"/>
      <c r="S41" s="57"/>
      <c r="T41" s="57"/>
      <c r="U41" s="57"/>
      <c r="V41" s="57"/>
      <c r="W41" s="59"/>
    </row>
    <row r="42" spans="4:23" s="56" customFormat="1" x14ac:dyDescent="0.25">
      <c r="D42" s="57"/>
      <c r="E42" s="57"/>
      <c r="F42" s="57"/>
      <c r="G42" s="57"/>
      <c r="H42" s="57"/>
      <c r="I42" s="57"/>
      <c r="J42" s="57"/>
      <c r="K42" s="57"/>
      <c r="L42" s="57"/>
      <c r="M42" s="57"/>
      <c r="N42" s="57"/>
      <c r="O42" s="57"/>
      <c r="P42" s="57"/>
      <c r="R42" s="57"/>
      <c r="S42" s="57"/>
      <c r="T42" s="57"/>
      <c r="U42" s="57"/>
      <c r="V42" s="57"/>
      <c r="W42" s="59"/>
    </row>
    <row r="43" spans="4:23" s="56" customFormat="1" x14ac:dyDescent="0.25">
      <c r="D43" s="57"/>
      <c r="E43" s="57"/>
      <c r="F43" s="57"/>
      <c r="G43" s="57"/>
      <c r="H43" s="57"/>
      <c r="I43" s="57"/>
      <c r="J43" s="57"/>
      <c r="K43" s="57"/>
      <c r="L43" s="57"/>
      <c r="M43" s="57"/>
      <c r="N43" s="57"/>
      <c r="O43" s="57"/>
      <c r="P43" s="57"/>
      <c r="R43" s="57"/>
      <c r="S43" s="57"/>
      <c r="T43" s="57"/>
      <c r="U43" s="57"/>
      <c r="V43" s="57"/>
      <c r="W43" s="59"/>
    </row>
    <row r="44" spans="4:23" s="56" customFormat="1" x14ac:dyDescent="0.25">
      <c r="D44" s="57"/>
      <c r="E44" s="57"/>
      <c r="F44" s="57"/>
      <c r="G44" s="57"/>
      <c r="H44" s="57"/>
      <c r="I44" s="57"/>
      <c r="J44" s="57"/>
      <c r="K44" s="57"/>
      <c r="L44" s="57"/>
      <c r="M44" s="57"/>
      <c r="N44" s="57"/>
      <c r="O44" s="57"/>
      <c r="P44" s="57"/>
      <c r="R44" s="57"/>
      <c r="S44" s="57"/>
      <c r="T44" s="57"/>
      <c r="U44" s="57"/>
      <c r="V44" s="57"/>
      <c r="W44" s="59"/>
    </row>
    <row r="45" spans="4:23" s="56" customFormat="1" x14ac:dyDescent="0.25">
      <c r="D45" s="57"/>
      <c r="E45" s="57"/>
      <c r="F45" s="57"/>
      <c r="G45" s="57"/>
      <c r="H45" s="57"/>
      <c r="I45" s="57"/>
      <c r="J45" s="57"/>
      <c r="K45" s="57"/>
      <c r="L45" s="57"/>
      <c r="M45" s="57"/>
      <c r="N45" s="57"/>
      <c r="O45" s="57"/>
      <c r="P45" s="57"/>
      <c r="R45" s="57"/>
      <c r="S45" s="57"/>
      <c r="T45" s="57"/>
      <c r="U45" s="57"/>
      <c r="V45" s="57"/>
      <c r="W45" s="59"/>
    </row>
    <row r="46" spans="4:23" s="56" customFormat="1" x14ac:dyDescent="0.25">
      <c r="D46" s="57"/>
      <c r="E46" s="57"/>
      <c r="F46" s="57"/>
      <c r="G46" s="57"/>
      <c r="H46" s="57"/>
      <c r="I46" s="57"/>
      <c r="J46" s="57"/>
      <c r="K46" s="57"/>
      <c r="L46" s="57"/>
      <c r="M46" s="57"/>
      <c r="N46" s="57"/>
      <c r="O46" s="57"/>
      <c r="P46" s="57"/>
      <c r="R46" s="57"/>
      <c r="S46" s="57"/>
      <c r="T46" s="57"/>
      <c r="U46" s="57"/>
      <c r="V46" s="57"/>
      <c r="W46" s="59"/>
    </row>
    <row r="47" spans="4:23" s="56" customFormat="1" x14ac:dyDescent="0.25">
      <c r="D47" s="57"/>
      <c r="E47" s="57"/>
      <c r="F47" s="57"/>
      <c r="G47" s="57"/>
      <c r="H47" s="57"/>
      <c r="I47" s="57"/>
      <c r="J47" s="57"/>
      <c r="K47" s="57"/>
      <c r="L47" s="57"/>
      <c r="M47" s="57"/>
      <c r="N47" s="57"/>
      <c r="O47" s="57"/>
      <c r="P47" s="57"/>
      <c r="R47" s="57"/>
      <c r="S47" s="57"/>
      <c r="T47" s="57"/>
      <c r="U47" s="57"/>
      <c r="V47" s="57"/>
      <c r="W47" s="59"/>
    </row>
    <row r="48" spans="4:23" s="56" customFormat="1" x14ac:dyDescent="0.25">
      <c r="D48" s="57"/>
      <c r="E48" s="57"/>
      <c r="F48" s="57"/>
      <c r="G48" s="57"/>
      <c r="H48" s="57"/>
      <c r="I48" s="57"/>
      <c r="J48" s="57"/>
      <c r="K48" s="57"/>
      <c r="L48" s="57"/>
      <c r="M48" s="57"/>
      <c r="N48" s="57"/>
      <c r="O48" s="57"/>
      <c r="P48" s="57"/>
      <c r="R48" s="57"/>
      <c r="S48" s="57"/>
      <c r="T48" s="57"/>
      <c r="U48" s="57"/>
      <c r="V48" s="57"/>
      <c r="W48" s="59"/>
    </row>
    <row r="49" spans="4:23" s="56" customFormat="1" x14ac:dyDescent="0.25">
      <c r="D49" s="57"/>
      <c r="E49" s="57"/>
      <c r="F49" s="57"/>
      <c r="G49" s="57"/>
      <c r="H49" s="57"/>
      <c r="I49" s="57"/>
      <c r="J49" s="57"/>
      <c r="K49" s="57"/>
      <c r="L49" s="57"/>
      <c r="M49" s="57"/>
      <c r="N49" s="57"/>
      <c r="O49" s="57"/>
      <c r="P49" s="57"/>
      <c r="R49" s="57"/>
      <c r="S49" s="57"/>
      <c r="T49" s="57"/>
      <c r="U49" s="57"/>
      <c r="V49" s="57"/>
      <c r="W49" s="59"/>
    </row>
    <row r="50" spans="4:23" s="56" customFormat="1" x14ac:dyDescent="0.25">
      <c r="D50" s="57"/>
      <c r="E50" s="57"/>
      <c r="F50" s="57"/>
      <c r="G50" s="57"/>
      <c r="H50" s="57"/>
      <c r="I50" s="57"/>
      <c r="J50" s="57"/>
      <c r="K50" s="57"/>
      <c r="L50" s="57"/>
      <c r="M50" s="57"/>
      <c r="N50" s="57"/>
      <c r="O50" s="57"/>
      <c r="P50" s="57"/>
      <c r="R50" s="57"/>
      <c r="S50" s="57"/>
      <c r="T50" s="57"/>
      <c r="U50" s="57"/>
      <c r="V50" s="57"/>
      <c r="W50" s="59"/>
    </row>
    <row r="51" spans="4:23" s="56" customFormat="1" x14ac:dyDescent="0.25">
      <c r="D51" s="57"/>
      <c r="E51" s="57"/>
      <c r="F51" s="57"/>
      <c r="G51" s="57"/>
      <c r="H51" s="57"/>
      <c r="I51" s="57"/>
      <c r="J51" s="57"/>
      <c r="K51" s="57"/>
      <c r="L51" s="57"/>
      <c r="M51" s="57"/>
      <c r="N51" s="57"/>
      <c r="O51" s="57"/>
      <c r="P51" s="57"/>
      <c r="R51" s="57"/>
      <c r="S51" s="57"/>
      <c r="T51" s="57"/>
      <c r="U51" s="57"/>
      <c r="V51" s="57"/>
      <c r="W51" s="59"/>
    </row>
    <row r="52" spans="4:23" s="56" customFormat="1" x14ac:dyDescent="0.25">
      <c r="D52" s="57"/>
      <c r="E52" s="57"/>
      <c r="F52" s="57"/>
      <c r="G52" s="57"/>
      <c r="H52" s="57"/>
      <c r="I52" s="57"/>
      <c r="J52" s="57"/>
      <c r="K52" s="57"/>
      <c r="L52" s="57"/>
      <c r="M52" s="57"/>
      <c r="N52" s="57"/>
      <c r="O52" s="57"/>
      <c r="P52" s="57"/>
      <c r="R52" s="57"/>
      <c r="S52" s="57"/>
      <c r="T52" s="57"/>
      <c r="U52" s="57"/>
      <c r="V52" s="57"/>
      <c r="W52" s="59"/>
    </row>
    <row r="53" spans="4:23" s="56" customFormat="1" x14ac:dyDescent="0.25">
      <c r="D53" s="57"/>
      <c r="E53" s="57"/>
      <c r="F53" s="57"/>
      <c r="G53" s="57"/>
      <c r="H53" s="57"/>
      <c r="I53" s="57"/>
      <c r="J53" s="57"/>
      <c r="K53" s="57"/>
      <c r="L53" s="57"/>
      <c r="M53" s="57"/>
      <c r="N53" s="57"/>
      <c r="O53" s="57"/>
      <c r="P53" s="57"/>
      <c r="R53" s="57"/>
      <c r="S53" s="57"/>
      <c r="T53" s="57"/>
      <c r="U53" s="57"/>
      <c r="V53" s="57"/>
      <c r="W53" s="59"/>
    </row>
    <row r="54" spans="4:23" s="56" customFormat="1" x14ac:dyDescent="0.25">
      <c r="D54" s="57"/>
      <c r="E54" s="57"/>
      <c r="F54" s="57"/>
      <c r="G54" s="57"/>
      <c r="H54" s="57"/>
      <c r="I54" s="57"/>
      <c r="J54" s="57"/>
      <c r="K54" s="57"/>
      <c r="L54" s="57"/>
      <c r="M54" s="57"/>
      <c r="N54" s="57"/>
      <c r="O54" s="57"/>
      <c r="P54" s="57"/>
      <c r="R54" s="57"/>
      <c r="S54" s="57"/>
      <c r="T54" s="57"/>
      <c r="U54" s="57"/>
      <c r="V54" s="57"/>
      <c r="W54" s="59"/>
    </row>
    <row r="55" spans="4:23" s="56" customFormat="1" x14ac:dyDescent="0.25">
      <c r="D55" s="57"/>
      <c r="E55" s="57"/>
      <c r="F55" s="57"/>
      <c r="G55" s="57"/>
      <c r="H55" s="57"/>
      <c r="I55" s="57"/>
      <c r="J55" s="57"/>
      <c r="K55" s="57"/>
      <c r="L55" s="57"/>
      <c r="M55" s="57"/>
      <c r="N55" s="57"/>
      <c r="O55" s="57"/>
      <c r="P55" s="57"/>
      <c r="R55" s="57"/>
      <c r="S55" s="57"/>
      <c r="T55" s="57"/>
      <c r="U55" s="57"/>
      <c r="V55" s="57"/>
      <c r="W55" s="59"/>
    </row>
    <row r="56" spans="4:23" s="56" customFormat="1" x14ac:dyDescent="0.25">
      <c r="D56" s="57"/>
      <c r="E56" s="57"/>
      <c r="F56" s="57"/>
      <c r="G56" s="57"/>
      <c r="H56" s="57"/>
      <c r="I56" s="57"/>
      <c r="J56" s="57"/>
      <c r="K56" s="57"/>
      <c r="L56" s="57"/>
      <c r="M56" s="57"/>
      <c r="N56" s="57"/>
      <c r="O56" s="57"/>
      <c r="P56" s="57"/>
      <c r="R56" s="57"/>
      <c r="S56" s="57"/>
      <c r="T56" s="57"/>
      <c r="U56" s="57"/>
      <c r="V56" s="57"/>
      <c r="W56" s="59"/>
    </row>
    <row r="57" spans="4:23" s="56" customFormat="1" x14ac:dyDescent="0.25">
      <c r="D57" s="57"/>
      <c r="E57" s="57"/>
      <c r="F57" s="57"/>
      <c r="G57" s="57"/>
      <c r="H57" s="57"/>
      <c r="I57" s="57"/>
      <c r="J57" s="57"/>
      <c r="K57" s="57"/>
      <c r="L57" s="57"/>
      <c r="M57" s="57"/>
      <c r="N57" s="57"/>
      <c r="O57" s="57"/>
      <c r="P57" s="57"/>
      <c r="R57" s="57"/>
      <c r="S57" s="57"/>
      <c r="T57" s="57"/>
      <c r="U57" s="57"/>
      <c r="V57" s="57"/>
      <c r="W57" s="59"/>
    </row>
    <row r="58" spans="4:23" s="56" customFormat="1" x14ac:dyDescent="0.25">
      <c r="D58" s="57"/>
      <c r="E58" s="57"/>
      <c r="F58" s="57"/>
      <c r="G58" s="57"/>
      <c r="H58" s="57"/>
      <c r="I58" s="57"/>
      <c r="J58" s="57"/>
      <c r="K58" s="57"/>
      <c r="L58" s="57"/>
      <c r="M58" s="57"/>
      <c r="N58" s="57"/>
      <c r="O58" s="57"/>
      <c r="P58" s="57"/>
      <c r="R58" s="57"/>
      <c r="S58" s="57"/>
      <c r="T58" s="57"/>
      <c r="U58" s="57"/>
      <c r="V58" s="57"/>
      <c r="W58" s="59"/>
    </row>
    <row r="59" spans="4:23" s="56" customFormat="1" x14ac:dyDescent="0.25">
      <c r="D59" s="57"/>
      <c r="E59" s="57"/>
      <c r="F59" s="57"/>
      <c r="G59" s="57"/>
      <c r="H59" s="57"/>
      <c r="I59" s="57"/>
      <c r="J59" s="57"/>
      <c r="K59" s="57"/>
      <c r="L59" s="57"/>
      <c r="M59" s="57"/>
      <c r="N59" s="57"/>
      <c r="O59" s="57"/>
      <c r="P59" s="57"/>
      <c r="R59" s="57"/>
      <c r="S59" s="57"/>
      <c r="T59" s="57"/>
      <c r="U59" s="57"/>
      <c r="V59" s="57"/>
      <c r="W59" s="59"/>
    </row>
    <row r="60" spans="4:23" s="56" customFormat="1" x14ac:dyDescent="0.25">
      <c r="D60" s="57"/>
      <c r="E60" s="57"/>
      <c r="F60" s="57"/>
      <c r="G60" s="57"/>
      <c r="H60" s="57"/>
      <c r="I60" s="57"/>
      <c r="J60" s="57"/>
      <c r="K60" s="57"/>
      <c r="L60" s="57"/>
      <c r="M60" s="57"/>
      <c r="N60" s="57"/>
      <c r="O60" s="57"/>
      <c r="P60" s="57"/>
      <c r="R60" s="57"/>
      <c r="S60" s="57"/>
      <c r="T60" s="57"/>
      <c r="U60" s="57"/>
      <c r="V60" s="57"/>
      <c r="W60" s="59"/>
    </row>
    <row r="61" spans="4:23" s="56" customFormat="1" x14ac:dyDescent="0.25">
      <c r="D61" s="57"/>
      <c r="E61" s="57"/>
      <c r="F61" s="57"/>
      <c r="G61" s="57"/>
      <c r="H61" s="57"/>
      <c r="I61" s="57"/>
      <c r="J61" s="57"/>
      <c r="K61" s="57"/>
      <c r="L61" s="57"/>
      <c r="M61" s="57"/>
      <c r="N61" s="57"/>
      <c r="O61" s="57"/>
      <c r="P61" s="57"/>
      <c r="R61" s="57"/>
      <c r="S61" s="57"/>
      <c r="T61" s="57"/>
      <c r="U61" s="57"/>
      <c r="V61" s="57"/>
      <c r="W61" s="59"/>
    </row>
    <row r="62" spans="4:23" s="56" customFormat="1" x14ac:dyDescent="0.25">
      <c r="D62" s="57"/>
      <c r="E62" s="57"/>
      <c r="F62" s="57"/>
      <c r="G62" s="57"/>
      <c r="H62" s="57"/>
      <c r="I62" s="57"/>
      <c r="J62" s="57"/>
      <c r="K62" s="57"/>
      <c r="L62" s="57"/>
      <c r="M62" s="57"/>
      <c r="N62" s="57"/>
      <c r="O62" s="57"/>
      <c r="P62" s="57"/>
      <c r="R62" s="57"/>
      <c r="S62" s="57"/>
      <c r="T62" s="57"/>
      <c r="U62" s="57"/>
      <c r="V62" s="57"/>
      <c r="W62" s="59"/>
    </row>
    <row r="63" spans="4:23" s="56" customFormat="1" x14ac:dyDescent="0.25">
      <c r="D63" s="57"/>
      <c r="E63" s="57"/>
      <c r="F63" s="57"/>
      <c r="G63" s="57"/>
      <c r="H63" s="57"/>
      <c r="I63" s="57"/>
      <c r="J63" s="57"/>
      <c r="K63" s="57"/>
      <c r="L63" s="57"/>
      <c r="M63" s="57"/>
      <c r="N63" s="57"/>
      <c r="O63" s="57"/>
      <c r="P63" s="57"/>
      <c r="R63" s="57"/>
      <c r="S63" s="57"/>
      <c r="T63" s="57"/>
      <c r="U63" s="57"/>
      <c r="V63" s="57"/>
      <c r="W63" s="59"/>
    </row>
    <row r="64" spans="4:23" s="56" customFormat="1" x14ac:dyDescent="0.25">
      <c r="D64" s="57"/>
      <c r="E64" s="57"/>
      <c r="F64" s="57"/>
      <c r="G64" s="57"/>
      <c r="H64" s="57"/>
      <c r="I64" s="57"/>
      <c r="J64" s="57"/>
      <c r="K64" s="57"/>
      <c r="L64" s="57"/>
      <c r="M64" s="57"/>
      <c r="N64" s="57"/>
      <c r="O64" s="57"/>
      <c r="P64" s="57"/>
      <c r="R64" s="57"/>
      <c r="S64" s="57"/>
      <c r="T64" s="57"/>
      <c r="U64" s="57"/>
      <c r="V64" s="57"/>
      <c r="W64" s="59"/>
    </row>
    <row r="65" spans="4:23" s="56" customFormat="1" x14ac:dyDescent="0.25">
      <c r="D65" s="57"/>
      <c r="E65" s="57"/>
      <c r="F65" s="57"/>
      <c r="G65" s="57"/>
      <c r="H65" s="57"/>
      <c r="I65" s="57"/>
      <c r="J65" s="57"/>
      <c r="K65" s="57"/>
      <c r="L65" s="57"/>
      <c r="M65" s="57"/>
      <c r="N65" s="57"/>
      <c r="O65" s="57"/>
      <c r="P65" s="57"/>
      <c r="R65" s="57"/>
      <c r="S65" s="57"/>
      <c r="T65" s="57"/>
      <c r="U65" s="57"/>
      <c r="V65" s="57"/>
      <c r="W65" s="59"/>
    </row>
    <row r="66" spans="4:23" s="56" customFormat="1" x14ac:dyDescent="0.25">
      <c r="D66" s="57"/>
      <c r="E66" s="57"/>
      <c r="F66" s="57"/>
      <c r="G66" s="57"/>
      <c r="H66" s="57"/>
      <c r="I66" s="57"/>
      <c r="J66" s="57"/>
      <c r="K66" s="57"/>
      <c r="L66" s="57"/>
      <c r="M66" s="57"/>
      <c r="N66" s="57"/>
      <c r="O66" s="57"/>
      <c r="P66" s="57"/>
      <c r="R66" s="57"/>
      <c r="S66" s="57"/>
      <c r="T66" s="57"/>
      <c r="U66" s="57"/>
      <c r="V66" s="57"/>
      <c r="W66" s="59"/>
    </row>
    <row r="67" spans="4:23" s="56" customFormat="1" x14ac:dyDescent="0.25">
      <c r="D67" s="57"/>
      <c r="E67" s="57"/>
      <c r="F67" s="57"/>
      <c r="G67" s="57"/>
      <c r="H67" s="57"/>
      <c r="I67" s="57"/>
      <c r="J67" s="57"/>
      <c r="K67" s="57"/>
      <c r="L67" s="57"/>
      <c r="M67" s="57"/>
      <c r="N67" s="57"/>
      <c r="O67" s="57"/>
      <c r="P67" s="57"/>
      <c r="R67" s="57"/>
      <c r="S67" s="57"/>
      <c r="T67" s="57"/>
      <c r="U67" s="57"/>
      <c r="V67" s="57"/>
      <c r="W67" s="59"/>
    </row>
    <row r="68" spans="4:23" s="56" customFormat="1" x14ac:dyDescent="0.25">
      <c r="D68" s="57"/>
      <c r="E68" s="57"/>
      <c r="F68" s="57"/>
      <c r="G68" s="57"/>
      <c r="H68" s="57"/>
      <c r="I68" s="57"/>
      <c r="J68" s="57"/>
      <c r="K68" s="57"/>
      <c r="L68" s="57"/>
      <c r="M68" s="57"/>
      <c r="N68" s="57"/>
      <c r="O68" s="57"/>
      <c r="P68" s="57"/>
      <c r="R68" s="57"/>
      <c r="S68" s="57"/>
      <c r="T68" s="57"/>
      <c r="U68" s="57"/>
      <c r="V68" s="57"/>
      <c r="W68" s="59"/>
    </row>
    <row r="69" spans="4:23" s="56" customFormat="1" x14ac:dyDescent="0.25">
      <c r="D69" s="57"/>
      <c r="E69" s="57"/>
      <c r="F69" s="57"/>
      <c r="G69" s="57"/>
      <c r="H69" s="57"/>
      <c r="I69" s="57"/>
      <c r="J69" s="57"/>
      <c r="K69" s="57"/>
      <c r="L69" s="57"/>
      <c r="M69" s="57"/>
      <c r="N69" s="57"/>
      <c r="O69" s="57"/>
      <c r="P69" s="57"/>
      <c r="R69" s="57"/>
      <c r="S69" s="57"/>
      <c r="T69" s="57"/>
      <c r="U69" s="57"/>
      <c r="V69" s="57"/>
      <c r="W69" s="59"/>
    </row>
    <row r="70" spans="4:23" s="56" customFormat="1" x14ac:dyDescent="0.25">
      <c r="D70" s="57"/>
      <c r="E70" s="57"/>
      <c r="F70" s="57"/>
      <c r="G70" s="57"/>
      <c r="H70" s="57"/>
      <c r="I70" s="57"/>
      <c r="J70" s="57"/>
      <c r="K70" s="57"/>
      <c r="L70" s="57"/>
      <c r="M70" s="57"/>
      <c r="N70" s="57"/>
      <c r="O70" s="57"/>
      <c r="P70" s="57"/>
      <c r="R70" s="57"/>
      <c r="S70" s="57"/>
      <c r="T70" s="57"/>
      <c r="U70" s="57"/>
      <c r="V70" s="57"/>
      <c r="W70" s="59"/>
    </row>
    <row r="71" spans="4:23" s="56" customFormat="1" x14ac:dyDescent="0.25">
      <c r="D71" s="57"/>
      <c r="E71" s="57"/>
      <c r="F71" s="57"/>
      <c r="G71" s="57"/>
      <c r="H71" s="57"/>
      <c r="I71" s="57"/>
      <c r="J71" s="57"/>
      <c r="K71" s="57"/>
      <c r="L71" s="57"/>
      <c r="M71" s="57"/>
      <c r="N71" s="57"/>
      <c r="O71" s="57"/>
      <c r="P71" s="57"/>
      <c r="R71" s="57"/>
      <c r="S71" s="57"/>
      <c r="T71" s="57"/>
      <c r="U71" s="57"/>
      <c r="V71" s="57"/>
      <c r="W71" s="59"/>
    </row>
    <row r="72" spans="4:23" s="56" customFormat="1" x14ac:dyDescent="0.25">
      <c r="D72" s="57"/>
      <c r="E72" s="57"/>
      <c r="F72" s="57"/>
      <c r="G72" s="57"/>
      <c r="H72" s="57"/>
      <c r="I72" s="57"/>
      <c r="J72" s="57"/>
      <c r="K72" s="57"/>
      <c r="L72" s="57"/>
      <c r="M72" s="57"/>
      <c r="N72" s="57"/>
      <c r="O72" s="57"/>
      <c r="P72" s="57"/>
      <c r="R72" s="57"/>
      <c r="S72" s="57"/>
      <c r="T72" s="57"/>
      <c r="U72" s="57"/>
      <c r="V72" s="57"/>
      <c r="W72" s="59"/>
    </row>
    <row r="73" spans="4:23" s="56" customFormat="1" x14ac:dyDescent="0.25">
      <c r="D73" s="57"/>
      <c r="E73" s="57"/>
      <c r="F73" s="57"/>
      <c r="G73" s="57"/>
      <c r="H73" s="57"/>
      <c r="I73" s="57"/>
      <c r="J73" s="57"/>
      <c r="K73" s="57"/>
      <c r="L73" s="57"/>
      <c r="M73" s="57"/>
      <c r="N73" s="57"/>
      <c r="O73" s="57"/>
      <c r="P73" s="57"/>
      <c r="R73" s="57"/>
      <c r="S73" s="57"/>
      <c r="T73" s="57"/>
      <c r="U73" s="57"/>
      <c r="V73" s="57"/>
      <c r="W73" s="59"/>
    </row>
    <row r="74" spans="4:23" s="56" customFormat="1" x14ac:dyDescent="0.25">
      <c r="D74" s="57"/>
      <c r="E74" s="57"/>
      <c r="F74" s="57"/>
      <c r="G74" s="57"/>
      <c r="H74" s="57"/>
      <c r="I74" s="57"/>
      <c r="J74" s="57"/>
      <c r="K74" s="57"/>
      <c r="L74" s="57"/>
      <c r="M74" s="57"/>
      <c r="N74" s="57"/>
      <c r="O74" s="57"/>
      <c r="P74" s="57"/>
      <c r="R74" s="57"/>
      <c r="S74" s="57"/>
      <c r="T74" s="57"/>
      <c r="U74" s="57"/>
      <c r="V74" s="57"/>
      <c r="W74" s="59"/>
    </row>
    <row r="75" spans="4:23" s="56" customFormat="1" x14ac:dyDescent="0.25">
      <c r="D75" s="57"/>
      <c r="E75" s="57"/>
      <c r="F75" s="57"/>
      <c r="G75" s="57"/>
      <c r="H75" s="57"/>
      <c r="I75" s="57"/>
      <c r="J75" s="57"/>
      <c r="K75" s="57"/>
      <c r="L75" s="57"/>
      <c r="M75" s="57"/>
      <c r="N75" s="57"/>
      <c r="O75" s="57"/>
      <c r="P75" s="57"/>
      <c r="R75" s="57"/>
      <c r="S75" s="57"/>
      <c r="T75" s="57"/>
      <c r="U75" s="57"/>
      <c r="V75" s="57"/>
      <c r="W75" s="59"/>
    </row>
    <row r="76" spans="4:23" s="56" customFormat="1" x14ac:dyDescent="0.25">
      <c r="D76" s="57"/>
      <c r="E76" s="57"/>
      <c r="F76" s="57"/>
      <c r="G76" s="57"/>
      <c r="H76" s="57"/>
      <c r="I76" s="57"/>
      <c r="J76" s="57"/>
      <c r="K76" s="57"/>
      <c r="L76" s="57"/>
      <c r="M76" s="57"/>
      <c r="N76" s="57"/>
      <c r="O76" s="57"/>
      <c r="P76" s="57"/>
      <c r="R76" s="57"/>
      <c r="S76" s="57"/>
      <c r="T76" s="57"/>
      <c r="U76" s="57"/>
      <c r="V76" s="57"/>
      <c r="W76" s="59"/>
    </row>
    <row r="77" spans="4:23" s="56" customFormat="1" x14ac:dyDescent="0.25">
      <c r="D77" s="57"/>
      <c r="E77" s="57"/>
      <c r="F77" s="57"/>
      <c r="G77" s="57"/>
      <c r="H77" s="57"/>
      <c r="I77" s="57"/>
      <c r="J77" s="57"/>
      <c r="K77" s="57"/>
      <c r="L77" s="57"/>
      <c r="M77" s="57"/>
      <c r="N77" s="57"/>
      <c r="O77" s="57"/>
      <c r="P77" s="57"/>
      <c r="R77" s="57"/>
      <c r="S77" s="57"/>
      <c r="T77" s="57"/>
      <c r="U77" s="57"/>
      <c r="V77" s="57"/>
      <c r="W77" s="59"/>
    </row>
    <row r="78" spans="4:23" s="56" customFormat="1" x14ac:dyDescent="0.25">
      <c r="D78" s="57"/>
      <c r="E78" s="57"/>
      <c r="F78" s="57"/>
      <c r="G78" s="57"/>
      <c r="H78" s="57"/>
      <c r="I78" s="57"/>
      <c r="J78" s="57"/>
      <c r="K78" s="57"/>
      <c r="L78" s="57"/>
      <c r="M78" s="57"/>
      <c r="N78" s="57"/>
      <c r="O78" s="57"/>
      <c r="P78" s="57"/>
      <c r="R78" s="57"/>
      <c r="S78" s="57"/>
      <c r="T78" s="57"/>
      <c r="U78" s="57"/>
      <c r="V78" s="57"/>
      <c r="W78" s="59"/>
    </row>
    <row r="79" spans="4:23" s="56" customFormat="1" x14ac:dyDescent="0.25">
      <c r="D79" s="57"/>
      <c r="E79" s="57"/>
      <c r="F79" s="57"/>
      <c r="G79" s="57"/>
      <c r="H79" s="57"/>
      <c r="I79" s="57"/>
      <c r="J79" s="57"/>
      <c r="K79" s="57"/>
      <c r="L79" s="57"/>
      <c r="M79" s="57"/>
      <c r="N79" s="57"/>
      <c r="O79" s="57"/>
      <c r="P79" s="57"/>
      <c r="R79" s="57"/>
      <c r="S79" s="57"/>
      <c r="T79" s="57"/>
      <c r="U79" s="57"/>
      <c r="V79" s="57"/>
      <c r="W79" s="59"/>
    </row>
    <row r="80" spans="4:23" s="56" customFormat="1" x14ac:dyDescent="0.25">
      <c r="D80" s="57"/>
      <c r="E80" s="57"/>
      <c r="F80" s="57"/>
      <c r="G80" s="57"/>
      <c r="H80" s="57"/>
      <c r="I80" s="57"/>
      <c r="J80" s="57"/>
      <c r="K80" s="57"/>
      <c r="L80" s="57"/>
      <c r="M80" s="57"/>
      <c r="N80" s="57"/>
      <c r="O80" s="57"/>
      <c r="P80" s="57"/>
      <c r="R80" s="57"/>
      <c r="S80" s="57"/>
      <c r="T80" s="57"/>
      <c r="U80" s="57"/>
      <c r="V80" s="57"/>
      <c r="W80" s="59"/>
    </row>
    <row r="81" spans="4:23" s="56" customFormat="1" x14ac:dyDescent="0.25">
      <c r="D81" s="57"/>
      <c r="E81" s="57"/>
      <c r="F81" s="57"/>
      <c r="G81" s="57"/>
      <c r="H81" s="57"/>
      <c r="I81" s="57"/>
      <c r="J81" s="57"/>
      <c r="K81" s="57"/>
      <c r="L81" s="57"/>
      <c r="M81" s="57"/>
      <c r="N81" s="57"/>
      <c r="O81" s="57"/>
      <c r="P81" s="57"/>
      <c r="R81" s="57"/>
      <c r="S81" s="57"/>
      <c r="T81" s="57"/>
      <c r="U81" s="57"/>
      <c r="V81" s="57"/>
      <c r="W81" s="59"/>
    </row>
    <row r="82" spans="4:23" s="56" customFormat="1" x14ac:dyDescent="0.25">
      <c r="D82" s="57"/>
      <c r="E82" s="57"/>
      <c r="F82" s="57"/>
      <c r="G82" s="57"/>
      <c r="H82" s="57"/>
      <c r="I82" s="57"/>
      <c r="J82" s="57"/>
      <c r="K82" s="57"/>
      <c r="L82" s="57"/>
      <c r="M82" s="57"/>
      <c r="N82" s="57"/>
      <c r="O82" s="57"/>
      <c r="P82" s="57"/>
      <c r="R82" s="57"/>
      <c r="S82" s="57"/>
      <c r="T82" s="57"/>
      <c r="U82" s="57"/>
      <c r="V82" s="57"/>
      <c r="W82" s="59"/>
    </row>
    <row r="83" spans="4:23" s="56" customFormat="1" x14ac:dyDescent="0.25">
      <c r="D83" s="57"/>
      <c r="E83" s="57"/>
      <c r="F83" s="57"/>
      <c r="G83" s="57"/>
      <c r="H83" s="57"/>
      <c r="I83" s="57"/>
      <c r="J83" s="57"/>
      <c r="K83" s="57"/>
      <c r="L83" s="57"/>
      <c r="M83" s="57"/>
      <c r="N83" s="57"/>
      <c r="O83" s="57"/>
      <c r="P83" s="57"/>
      <c r="R83" s="57"/>
      <c r="S83" s="57"/>
      <c r="T83" s="57"/>
      <c r="U83" s="57"/>
      <c r="V83" s="57"/>
      <c r="W83" s="59"/>
    </row>
    <row r="84" spans="4:23" s="56" customFormat="1" x14ac:dyDescent="0.25">
      <c r="D84" s="57"/>
      <c r="E84" s="57"/>
      <c r="F84" s="57"/>
      <c r="G84" s="57"/>
      <c r="H84" s="57"/>
      <c r="I84" s="57"/>
      <c r="J84" s="57"/>
      <c r="K84" s="57"/>
      <c r="L84" s="57"/>
      <c r="M84" s="57"/>
      <c r="N84" s="57"/>
      <c r="O84" s="57"/>
      <c r="P84" s="57"/>
      <c r="R84" s="57"/>
      <c r="S84" s="57"/>
      <c r="T84" s="57"/>
      <c r="U84" s="57"/>
      <c r="V84" s="57"/>
      <c r="W84" s="59"/>
    </row>
    <row r="85" spans="4:23" s="56" customFormat="1" x14ac:dyDescent="0.25">
      <c r="D85" s="57"/>
      <c r="E85" s="57"/>
      <c r="F85" s="57"/>
      <c r="G85" s="57"/>
      <c r="H85" s="57"/>
      <c r="I85" s="57"/>
      <c r="J85" s="57"/>
      <c r="K85" s="57"/>
      <c r="L85" s="57"/>
      <c r="M85" s="57"/>
      <c r="N85" s="57"/>
      <c r="O85" s="57"/>
      <c r="P85" s="57"/>
      <c r="R85" s="57"/>
      <c r="S85" s="57"/>
      <c r="T85" s="57"/>
      <c r="U85" s="57"/>
      <c r="V85" s="57"/>
      <c r="W85" s="59"/>
    </row>
    <row r="86" spans="4:23" s="56" customFormat="1" x14ac:dyDescent="0.25">
      <c r="D86" s="57"/>
      <c r="E86" s="57"/>
      <c r="F86" s="57"/>
      <c r="G86" s="57"/>
      <c r="H86" s="57"/>
      <c r="I86" s="57"/>
      <c r="J86" s="57"/>
      <c r="K86" s="57"/>
      <c r="L86" s="57"/>
      <c r="M86" s="57"/>
      <c r="N86" s="57"/>
      <c r="O86" s="57"/>
      <c r="P86" s="57"/>
      <c r="R86" s="57"/>
      <c r="S86" s="57"/>
      <c r="T86" s="57"/>
      <c r="U86" s="57"/>
      <c r="V86" s="57"/>
      <c r="W86" s="59"/>
    </row>
    <row r="87" spans="4:23" s="56" customFormat="1" x14ac:dyDescent="0.25">
      <c r="D87" s="57"/>
      <c r="E87" s="57"/>
      <c r="F87" s="57"/>
      <c r="G87" s="57"/>
      <c r="H87" s="57"/>
      <c r="I87" s="57"/>
      <c r="J87" s="57"/>
      <c r="K87" s="57"/>
      <c r="L87" s="57"/>
      <c r="M87" s="57"/>
      <c r="N87" s="57"/>
      <c r="O87" s="57"/>
      <c r="P87" s="57"/>
      <c r="R87" s="57"/>
      <c r="S87" s="57"/>
      <c r="T87" s="57"/>
      <c r="U87" s="57"/>
      <c r="V87" s="57"/>
      <c r="W87" s="59"/>
    </row>
    <row r="88" spans="4:23" s="56" customFormat="1" x14ac:dyDescent="0.25">
      <c r="D88" s="57"/>
      <c r="E88" s="57"/>
      <c r="F88" s="57"/>
      <c r="G88" s="57"/>
      <c r="H88" s="57"/>
      <c r="I88" s="57"/>
      <c r="J88" s="57"/>
      <c r="K88" s="57"/>
      <c r="L88" s="57"/>
      <c r="M88" s="57"/>
      <c r="N88" s="57"/>
      <c r="O88" s="57"/>
      <c r="P88" s="57"/>
      <c r="R88" s="57"/>
      <c r="S88" s="57"/>
      <c r="T88" s="57"/>
      <c r="U88" s="57"/>
      <c r="V88" s="57"/>
      <c r="W88" s="59"/>
    </row>
    <row r="89" spans="4:23" s="56" customFormat="1" x14ac:dyDescent="0.25">
      <c r="D89" s="57"/>
      <c r="E89" s="57"/>
      <c r="F89" s="57"/>
      <c r="G89" s="57"/>
      <c r="H89" s="57"/>
      <c r="I89" s="57"/>
      <c r="J89" s="57"/>
      <c r="K89" s="57"/>
      <c r="L89" s="57"/>
      <c r="M89" s="57"/>
      <c r="N89" s="57"/>
      <c r="O89" s="57"/>
      <c r="P89" s="57"/>
      <c r="R89" s="57"/>
      <c r="S89" s="57"/>
      <c r="T89" s="57"/>
      <c r="U89" s="57"/>
      <c r="V89" s="57"/>
      <c r="W89" s="59"/>
    </row>
    <row r="90" spans="4:23" s="56" customFormat="1" x14ac:dyDescent="0.25">
      <c r="D90" s="57"/>
      <c r="E90" s="57"/>
      <c r="F90" s="57"/>
      <c r="G90" s="57"/>
      <c r="H90" s="57"/>
      <c r="I90" s="57"/>
      <c r="J90" s="57"/>
      <c r="K90" s="57"/>
      <c r="L90" s="57"/>
      <c r="M90" s="57"/>
      <c r="N90" s="57"/>
      <c r="O90" s="57"/>
      <c r="P90" s="57"/>
      <c r="R90" s="57"/>
      <c r="S90" s="57"/>
      <c r="T90" s="57"/>
      <c r="U90" s="57"/>
      <c r="V90" s="57"/>
      <c r="W90" s="59"/>
    </row>
    <row r="91" spans="4:23" s="56" customFormat="1" x14ac:dyDescent="0.25">
      <c r="D91" s="57"/>
      <c r="E91" s="57"/>
      <c r="F91" s="57"/>
      <c r="G91" s="57"/>
      <c r="H91" s="57"/>
      <c r="I91" s="57"/>
      <c r="J91" s="57"/>
      <c r="K91" s="57"/>
      <c r="L91" s="57"/>
      <c r="M91" s="57"/>
      <c r="N91" s="57"/>
      <c r="O91" s="57"/>
      <c r="P91" s="57"/>
      <c r="R91" s="57"/>
      <c r="S91" s="57"/>
      <c r="T91" s="57"/>
      <c r="U91" s="57"/>
      <c r="V91" s="57"/>
      <c r="W91" s="59"/>
    </row>
    <row r="92" spans="4:23" s="56" customFormat="1" x14ac:dyDescent="0.25">
      <c r="D92" s="57"/>
      <c r="E92" s="57"/>
      <c r="F92" s="57"/>
      <c r="G92" s="57"/>
      <c r="H92" s="57"/>
      <c r="I92" s="57"/>
      <c r="J92" s="57"/>
      <c r="K92" s="57"/>
      <c r="L92" s="57"/>
      <c r="M92" s="57"/>
      <c r="N92" s="57"/>
      <c r="O92" s="57"/>
      <c r="P92" s="57"/>
      <c r="R92" s="57"/>
      <c r="S92" s="57"/>
      <c r="T92" s="57"/>
      <c r="U92" s="57"/>
      <c r="V92" s="57"/>
      <c r="W92" s="59"/>
    </row>
    <row r="93" spans="4:23" s="56" customFormat="1" x14ac:dyDescent="0.25">
      <c r="D93" s="57"/>
      <c r="E93" s="57"/>
      <c r="F93" s="57"/>
      <c r="G93" s="57"/>
      <c r="H93" s="57"/>
      <c r="I93" s="57"/>
      <c r="J93" s="57"/>
      <c r="K93" s="57"/>
      <c r="L93" s="57"/>
      <c r="M93" s="57"/>
      <c r="N93" s="57"/>
      <c r="O93" s="57"/>
      <c r="P93" s="57"/>
      <c r="R93" s="57"/>
      <c r="S93" s="57"/>
      <c r="T93" s="57"/>
      <c r="U93" s="57"/>
      <c r="V93" s="57"/>
      <c r="W93" s="59"/>
    </row>
    <row r="94" spans="4:23" s="56" customFormat="1" x14ac:dyDescent="0.25">
      <c r="D94" s="57"/>
      <c r="E94" s="57"/>
      <c r="F94" s="57"/>
      <c r="G94" s="57"/>
      <c r="H94" s="57"/>
      <c r="I94" s="57"/>
      <c r="J94" s="57"/>
      <c r="K94" s="57"/>
      <c r="L94" s="57"/>
      <c r="M94" s="57"/>
      <c r="N94" s="57"/>
      <c r="O94" s="57"/>
      <c r="P94" s="57"/>
      <c r="R94" s="57"/>
      <c r="S94" s="57"/>
      <c r="T94" s="57"/>
      <c r="U94" s="57"/>
      <c r="V94" s="57"/>
      <c r="W94" s="59"/>
    </row>
    <row r="95" spans="4:23" s="56" customFormat="1" x14ac:dyDescent="0.25">
      <c r="D95" s="57"/>
      <c r="E95" s="57"/>
      <c r="F95" s="57"/>
      <c r="G95" s="57"/>
      <c r="H95" s="57"/>
      <c r="I95" s="57"/>
      <c r="J95" s="57"/>
      <c r="K95" s="57"/>
      <c r="L95" s="57"/>
      <c r="M95" s="57"/>
      <c r="N95" s="57"/>
      <c r="O95" s="57"/>
      <c r="P95" s="57"/>
      <c r="R95" s="57"/>
      <c r="S95" s="57"/>
      <c r="T95" s="57"/>
      <c r="U95" s="57"/>
      <c r="V95" s="57"/>
      <c r="W95" s="59"/>
    </row>
    <row r="96" spans="4:23" s="56" customFormat="1" x14ac:dyDescent="0.25">
      <c r="D96" s="57"/>
      <c r="E96" s="57"/>
      <c r="F96" s="57"/>
      <c r="G96" s="57"/>
      <c r="H96" s="57"/>
      <c r="I96" s="57"/>
      <c r="J96" s="57"/>
      <c r="K96" s="57"/>
      <c r="L96" s="57"/>
      <c r="M96" s="57"/>
      <c r="N96" s="57"/>
      <c r="O96" s="57"/>
      <c r="P96" s="57"/>
      <c r="R96" s="57"/>
      <c r="S96" s="57"/>
      <c r="T96" s="57"/>
      <c r="U96" s="57"/>
      <c r="V96" s="57"/>
      <c r="W96" s="59"/>
    </row>
    <row r="97" spans="4:23" s="56" customFormat="1" x14ac:dyDescent="0.25">
      <c r="D97" s="57"/>
      <c r="E97" s="57"/>
      <c r="F97" s="57"/>
      <c r="G97" s="57"/>
      <c r="H97" s="57"/>
      <c r="I97" s="57"/>
      <c r="J97" s="57"/>
      <c r="K97" s="57"/>
      <c r="L97" s="57"/>
      <c r="M97" s="57"/>
      <c r="N97" s="57"/>
      <c r="O97" s="57"/>
      <c r="P97" s="57"/>
      <c r="R97" s="57"/>
      <c r="S97" s="57"/>
      <c r="T97" s="57"/>
      <c r="U97" s="57"/>
      <c r="V97" s="57"/>
      <c r="W97" s="59"/>
    </row>
    <row r="98" spans="4:23" s="56" customFormat="1" x14ac:dyDescent="0.25">
      <c r="D98" s="57"/>
      <c r="E98" s="57"/>
      <c r="F98" s="57"/>
      <c r="G98" s="57"/>
      <c r="H98" s="57"/>
      <c r="I98" s="57"/>
      <c r="J98" s="57"/>
      <c r="K98" s="57"/>
      <c r="L98" s="57"/>
      <c r="M98" s="57"/>
      <c r="N98" s="57"/>
      <c r="O98" s="57"/>
      <c r="P98" s="57"/>
      <c r="R98" s="57"/>
      <c r="S98" s="57"/>
      <c r="T98" s="57"/>
      <c r="U98" s="57"/>
      <c r="V98" s="57"/>
      <c r="W98" s="59"/>
    </row>
    <row r="99" spans="4:23" s="56" customFormat="1" x14ac:dyDescent="0.25">
      <c r="D99" s="57"/>
      <c r="E99" s="57"/>
      <c r="F99" s="57"/>
      <c r="G99" s="57"/>
      <c r="H99" s="57"/>
      <c r="I99" s="57"/>
      <c r="J99" s="57"/>
      <c r="K99" s="57"/>
      <c r="L99" s="57"/>
      <c r="M99" s="57"/>
      <c r="N99" s="57"/>
      <c r="O99" s="57"/>
      <c r="P99" s="57"/>
      <c r="R99" s="57"/>
      <c r="S99" s="57"/>
      <c r="T99" s="57"/>
      <c r="U99" s="57"/>
      <c r="V99" s="57"/>
      <c r="W99" s="59"/>
    </row>
    <row r="100" spans="4:23" s="56" customFormat="1" x14ac:dyDescent="0.25">
      <c r="D100" s="57"/>
      <c r="E100" s="57"/>
      <c r="F100" s="57"/>
      <c r="G100" s="57"/>
      <c r="H100" s="57"/>
      <c r="I100" s="57"/>
      <c r="J100" s="57"/>
      <c r="K100" s="57"/>
      <c r="L100" s="57"/>
      <c r="M100" s="57"/>
      <c r="N100" s="57"/>
      <c r="O100" s="57"/>
      <c r="P100" s="57"/>
      <c r="R100" s="57"/>
      <c r="S100" s="57"/>
      <c r="T100" s="57"/>
      <c r="U100" s="57"/>
      <c r="V100" s="57"/>
      <c r="W100" s="59"/>
    </row>
    <row r="101" spans="4:23" s="56" customFormat="1" x14ac:dyDescent="0.25">
      <c r="D101" s="57"/>
      <c r="E101" s="57"/>
      <c r="F101" s="57"/>
      <c r="G101" s="57"/>
      <c r="H101" s="57"/>
      <c r="I101" s="57"/>
      <c r="J101" s="57"/>
      <c r="K101" s="57"/>
      <c r="L101" s="57"/>
      <c r="M101" s="57"/>
      <c r="N101" s="57"/>
      <c r="O101" s="57"/>
      <c r="P101" s="57"/>
      <c r="R101" s="57"/>
      <c r="S101" s="57"/>
      <c r="T101" s="57"/>
      <c r="U101" s="57"/>
      <c r="V101" s="57"/>
      <c r="W101" s="59"/>
    </row>
    <row r="102" spans="4:23" s="56" customFormat="1" x14ac:dyDescent="0.25">
      <c r="D102" s="57"/>
      <c r="E102" s="57"/>
      <c r="F102" s="57"/>
      <c r="G102" s="57"/>
      <c r="H102" s="57"/>
      <c r="I102" s="57"/>
      <c r="J102" s="57"/>
      <c r="K102" s="57"/>
      <c r="L102" s="57"/>
      <c r="M102" s="57"/>
      <c r="N102" s="57"/>
      <c r="O102" s="57"/>
      <c r="P102" s="57"/>
      <c r="R102" s="57"/>
      <c r="S102" s="57"/>
      <c r="T102" s="57"/>
      <c r="U102" s="57"/>
      <c r="V102" s="57"/>
      <c r="W102" s="59"/>
    </row>
    <row r="103" spans="4:23" s="56" customFormat="1" x14ac:dyDescent="0.25">
      <c r="D103" s="57"/>
      <c r="E103" s="57"/>
      <c r="F103" s="57"/>
      <c r="G103" s="57"/>
      <c r="H103" s="57"/>
      <c r="I103" s="57"/>
      <c r="J103" s="57"/>
      <c r="K103" s="57"/>
      <c r="L103" s="57"/>
      <c r="M103" s="57"/>
      <c r="N103" s="57"/>
      <c r="O103" s="57"/>
      <c r="P103" s="57"/>
      <c r="R103" s="57"/>
      <c r="S103" s="57"/>
      <c r="T103" s="57"/>
      <c r="U103" s="57"/>
      <c r="V103" s="57"/>
      <c r="W103" s="59"/>
    </row>
    <row r="104" spans="4:23" s="56" customFormat="1" x14ac:dyDescent="0.25">
      <c r="D104" s="57"/>
      <c r="E104" s="57"/>
      <c r="F104" s="57"/>
      <c r="G104" s="57"/>
      <c r="H104" s="57"/>
      <c r="I104" s="57"/>
      <c r="J104" s="57"/>
      <c r="K104" s="57"/>
      <c r="L104" s="57"/>
      <c r="M104" s="57"/>
      <c r="N104" s="57"/>
      <c r="O104" s="57"/>
      <c r="P104" s="57"/>
      <c r="R104" s="57"/>
      <c r="S104" s="57"/>
      <c r="T104" s="57"/>
      <c r="U104" s="57"/>
      <c r="V104" s="57"/>
      <c r="W104" s="59"/>
    </row>
    <row r="105" spans="4:23" s="56" customFormat="1" x14ac:dyDescent="0.25">
      <c r="D105" s="57"/>
      <c r="E105" s="57"/>
      <c r="F105" s="57"/>
      <c r="G105" s="57"/>
      <c r="H105" s="57"/>
      <c r="I105" s="57"/>
      <c r="J105" s="57"/>
      <c r="K105" s="57"/>
      <c r="L105" s="57"/>
      <c r="M105" s="57"/>
      <c r="N105" s="57"/>
      <c r="O105" s="57"/>
      <c r="P105" s="57"/>
      <c r="R105" s="57"/>
      <c r="S105" s="57"/>
      <c r="T105" s="57"/>
      <c r="U105" s="57"/>
      <c r="V105" s="57"/>
      <c r="W105" s="59"/>
    </row>
    <row r="106" spans="4:23" s="56" customFormat="1" x14ac:dyDescent="0.25">
      <c r="D106" s="57"/>
      <c r="E106" s="57"/>
      <c r="F106" s="57"/>
      <c r="G106" s="57"/>
      <c r="H106" s="57"/>
      <c r="I106" s="57"/>
      <c r="J106" s="57"/>
      <c r="K106" s="57"/>
      <c r="L106" s="57"/>
      <c r="M106" s="57"/>
      <c r="N106" s="57"/>
      <c r="O106" s="57"/>
      <c r="P106" s="57"/>
      <c r="R106" s="57"/>
      <c r="S106" s="57"/>
      <c r="T106" s="57"/>
      <c r="U106" s="57"/>
      <c r="V106" s="57"/>
      <c r="W106" s="59"/>
    </row>
    <row r="107" spans="4:23" s="56" customFormat="1" x14ac:dyDescent="0.25">
      <c r="D107" s="57"/>
      <c r="E107" s="57"/>
      <c r="F107" s="57"/>
      <c r="G107" s="57"/>
      <c r="H107" s="57"/>
      <c r="I107" s="57"/>
      <c r="J107" s="57"/>
      <c r="K107" s="57"/>
      <c r="L107" s="57"/>
      <c r="M107" s="57"/>
      <c r="N107" s="57"/>
      <c r="O107" s="57"/>
      <c r="P107" s="57"/>
      <c r="R107" s="57"/>
      <c r="S107" s="57"/>
      <c r="T107" s="57"/>
      <c r="U107" s="57"/>
      <c r="V107" s="57"/>
      <c r="W107" s="59"/>
    </row>
    <row r="108" spans="4:23" s="56" customFormat="1" x14ac:dyDescent="0.25">
      <c r="D108" s="57"/>
      <c r="E108" s="57"/>
      <c r="F108" s="57"/>
      <c r="G108" s="57"/>
      <c r="H108" s="57"/>
      <c r="I108" s="57"/>
      <c r="J108" s="57"/>
      <c r="K108" s="57"/>
      <c r="L108" s="57"/>
      <c r="M108" s="57"/>
      <c r="N108" s="57"/>
      <c r="O108" s="57"/>
      <c r="P108" s="57"/>
      <c r="R108" s="57"/>
      <c r="S108" s="57"/>
      <c r="T108" s="57"/>
      <c r="U108" s="57"/>
      <c r="V108" s="57"/>
      <c r="W108" s="59"/>
    </row>
    <row r="109" spans="4:23" s="56" customFormat="1" x14ac:dyDescent="0.25">
      <c r="D109" s="57"/>
      <c r="E109" s="57"/>
      <c r="F109" s="57"/>
      <c r="G109" s="57"/>
      <c r="H109" s="57"/>
      <c r="I109" s="57"/>
      <c r="J109" s="57"/>
      <c r="K109" s="57"/>
      <c r="L109" s="57"/>
      <c r="M109" s="57"/>
      <c r="N109" s="57"/>
      <c r="O109" s="57"/>
      <c r="P109" s="57"/>
      <c r="R109" s="57"/>
      <c r="S109" s="57"/>
      <c r="T109" s="57"/>
      <c r="U109" s="57"/>
      <c r="V109" s="57"/>
      <c r="W109" s="59"/>
    </row>
    <row r="110" spans="4:23" s="56" customFormat="1" x14ac:dyDescent="0.25">
      <c r="D110" s="57"/>
      <c r="E110" s="57"/>
      <c r="F110" s="57"/>
      <c r="G110" s="57"/>
      <c r="H110" s="57"/>
      <c r="I110" s="57"/>
      <c r="J110" s="57"/>
      <c r="K110" s="57"/>
      <c r="L110" s="57"/>
      <c r="M110" s="57"/>
      <c r="N110" s="57"/>
      <c r="O110" s="57"/>
      <c r="P110" s="57"/>
      <c r="R110" s="57"/>
      <c r="S110" s="57"/>
      <c r="T110" s="57"/>
      <c r="U110" s="57"/>
      <c r="V110" s="57"/>
      <c r="W110" s="59"/>
    </row>
    <row r="111" spans="4:23" s="56" customFormat="1" x14ac:dyDescent="0.25">
      <c r="D111" s="57"/>
      <c r="E111" s="57"/>
      <c r="F111" s="57"/>
      <c r="G111" s="57"/>
      <c r="H111" s="57"/>
      <c r="I111" s="57"/>
      <c r="J111" s="57"/>
      <c r="K111" s="57"/>
      <c r="L111" s="57"/>
      <c r="M111" s="57"/>
      <c r="N111" s="57"/>
      <c r="O111" s="57"/>
      <c r="P111" s="57"/>
      <c r="R111" s="57"/>
      <c r="S111" s="57"/>
      <c r="T111" s="57"/>
      <c r="U111" s="57"/>
      <c r="V111" s="57"/>
      <c r="W111" s="59"/>
    </row>
    <row r="112" spans="4:23" s="56" customFormat="1" x14ac:dyDescent="0.25">
      <c r="D112" s="57"/>
      <c r="E112" s="57"/>
      <c r="F112" s="57"/>
      <c r="G112" s="57"/>
      <c r="H112" s="57"/>
      <c r="I112" s="57"/>
      <c r="J112" s="57"/>
      <c r="K112" s="57"/>
      <c r="L112" s="57"/>
      <c r="M112" s="57"/>
      <c r="N112" s="57"/>
      <c r="O112" s="57"/>
      <c r="P112" s="57"/>
      <c r="R112" s="57"/>
      <c r="S112" s="57"/>
      <c r="T112" s="57"/>
      <c r="U112" s="57"/>
      <c r="V112" s="57"/>
      <c r="W112" s="59"/>
    </row>
    <row r="113" spans="4:23" s="56" customFormat="1" x14ac:dyDescent="0.25">
      <c r="D113" s="57"/>
      <c r="E113" s="57"/>
      <c r="F113" s="57"/>
      <c r="G113" s="57"/>
      <c r="H113" s="57"/>
      <c r="I113" s="57"/>
      <c r="J113" s="57"/>
      <c r="K113" s="57"/>
      <c r="L113" s="57"/>
      <c r="M113" s="57"/>
      <c r="N113" s="57"/>
      <c r="O113" s="57"/>
      <c r="P113" s="57"/>
      <c r="R113" s="57"/>
      <c r="S113" s="57"/>
      <c r="T113" s="57"/>
      <c r="U113" s="57"/>
      <c r="V113" s="57"/>
      <c r="W113" s="59"/>
    </row>
    <row r="114" spans="4:23" s="56" customFormat="1" x14ac:dyDescent="0.25">
      <c r="D114" s="57"/>
      <c r="E114" s="57"/>
      <c r="F114" s="57"/>
      <c r="G114" s="57"/>
      <c r="H114" s="57"/>
      <c r="I114" s="57"/>
      <c r="J114" s="57"/>
      <c r="K114" s="57"/>
      <c r="L114" s="57"/>
      <c r="M114" s="57"/>
      <c r="N114" s="57"/>
      <c r="O114" s="57"/>
      <c r="P114" s="57"/>
      <c r="R114" s="57"/>
      <c r="S114" s="57"/>
      <c r="T114" s="57"/>
      <c r="U114" s="57"/>
      <c r="V114" s="57"/>
      <c r="W114" s="59"/>
    </row>
    <row r="115" spans="4:23" s="56" customFormat="1" x14ac:dyDescent="0.25">
      <c r="D115" s="57"/>
      <c r="E115" s="57"/>
      <c r="F115" s="57"/>
      <c r="G115" s="57"/>
      <c r="H115" s="57"/>
      <c r="I115" s="57"/>
      <c r="J115" s="57"/>
      <c r="K115" s="57"/>
      <c r="L115" s="57"/>
      <c r="M115" s="57"/>
      <c r="N115" s="57"/>
      <c r="O115" s="57"/>
      <c r="P115" s="57"/>
      <c r="R115" s="57"/>
      <c r="S115" s="57"/>
      <c r="T115" s="57"/>
      <c r="U115" s="57"/>
      <c r="V115" s="57"/>
      <c r="W115" s="59"/>
    </row>
    <row r="116" spans="4:23" s="56" customFormat="1" x14ac:dyDescent="0.25">
      <c r="D116" s="57"/>
      <c r="E116" s="57"/>
      <c r="F116" s="57"/>
      <c r="G116" s="57"/>
      <c r="H116" s="57"/>
      <c r="I116" s="57"/>
      <c r="J116" s="57"/>
      <c r="K116" s="57"/>
      <c r="L116" s="57"/>
      <c r="M116" s="57"/>
      <c r="N116" s="57"/>
      <c r="O116" s="57"/>
      <c r="P116" s="57"/>
      <c r="R116" s="57"/>
      <c r="S116" s="57"/>
      <c r="T116" s="57"/>
      <c r="U116" s="57"/>
      <c r="V116" s="57"/>
      <c r="W116" s="59"/>
    </row>
    <row r="117" spans="4:23" s="56" customFormat="1" x14ac:dyDescent="0.25">
      <c r="D117" s="57"/>
      <c r="E117" s="57"/>
      <c r="F117" s="57"/>
      <c r="G117" s="57"/>
      <c r="H117" s="57"/>
      <c r="I117" s="57"/>
      <c r="J117" s="57"/>
      <c r="K117" s="57"/>
      <c r="L117" s="57"/>
      <c r="M117" s="57"/>
      <c r="N117" s="57"/>
      <c r="O117" s="57"/>
      <c r="P117" s="57"/>
      <c r="R117" s="57"/>
      <c r="S117" s="57"/>
      <c r="T117" s="57"/>
      <c r="U117" s="57"/>
      <c r="V117" s="57"/>
      <c r="W117" s="59"/>
    </row>
    <row r="118" spans="4:23" s="56" customFormat="1" x14ac:dyDescent="0.25">
      <c r="D118" s="57"/>
      <c r="E118" s="57"/>
      <c r="F118" s="57"/>
      <c r="G118" s="57"/>
      <c r="H118" s="57"/>
      <c r="I118" s="57"/>
      <c r="J118" s="57"/>
      <c r="K118" s="57"/>
      <c r="L118" s="57"/>
      <c r="M118" s="57"/>
      <c r="N118" s="57"/>
      <c r="O118" s="57"/>
      <c r="P118" s="57"/>
      <c r="R118" s="57"/>
      <c r="S118" s="57"/>
      <c r="T118" s="57"/>
      <c r="U118" s="57"/>
      <c r="V118" s="57"/>
      <c r="W118" s="59"/>
    </row>
    <row r="119" spans="4:23" s="56" customFormat="1" x14ac:dyDescent="0.25">
      <c r="D119" s="57"/>
      <c r="E119" s="57"/>
      <c r="F119" s="57"/>
      <c r="G119" s="57"/>
      <c r="H119" s="57"/>
      <c r="I119" s="57"/>
      <c r="J119" s="57"/>
      <c r="K119" s="57"/>
      <c r="L119" s="57"/>
      <c r="M119" s="57"/>
      <c r="N119" s="57"/>
      <c r="O119" s="57"/>
      <c r="P119" s="57"/>
      <c r="R119" s="57"/>
      <c r="S119" s="57"/>
      <c r="T119" s="57"/>
      <c r="U119" s="57"/>
      <c r="V119" s="57"/>
      <c r="W119" s="59"/>
    </row>
    <row r="120" spans="4:23" s="56" customFormat="1" x14ac:dyDescent="0.25">
      <c r="D120" s="57"/>
      <c r="E120" s="57"/>
      <c r="F120" s="57"/>
      <c r="G120" s="57"/>
      <c r="H120" s="57"/>
      <c r="I120" s="57"/>
      <c r="J120" s="57"/>
      <c r="K120" s="57"/>
      <c r="L120" s="57"/>
      <c r="M120" s="57"/>
      <c r="N120" s="57"/>
      <c r="O120" s="57"/>
      <c r="P120" s="57"/>
      <c r="R120" s="57"/>
      <c r="S120" s="57"/>
      <c r="T120" s="57"/>
      <c r="U120" s="57"/>
      <c r="V120" s="57"/>
      <c r="W120" s="59"/>
    </row>
    <row r="121" spans="4:23" s="56" customFormat="1" x14ac:dyDescent="0.25">
      <c r="D121" s="57"/>
      <c r="E121" s="57"/>
      <c r="F121" s="57"/>
      <c r="G121" s="57"/>
      <c r="H121" s="57"/>
      <c r="I121" s="57"/>
      <c r="J121" s="57"/>
      <c r="K121" s="57"/>
      <c r="L121" s="57"/>
      <c r="M121" s="57"/>
      <c r="N121" s="57"/>
      <c r="O121" s="57"/>
      <c r="P121" s="57"/>
      <c r="R121" s="57"/>
      <c r="S121" s="57"/>
      <c r="T121" s="57"/>
      <c r="U121" s="57"/>
      <c r="V121" s="57"/>
      <c r="W121" s="59"/>
    </row>
  </sheetData>
  <autoFilter ref="A7:C121" xr:uid="{DE2500C1-5576-4B08-ACCA-713E35C48210}"/>
  <dataConsolidate/>
  <mergeCells count="27">
    <mergeCell ref="W7:W8"/>
    <mergeCell ref="D12:D13"/>
    <mergeCell ref="E12:E13"/>
    <mergeCell ref="G7:G8"/>
    <mergeCell ref="H7:H8"/>
    <mergeCell ref="S7:S8"/>
    <mergeCell ref="T7:T8"/>
    <mergeCell ref="U7:U8"/>
    <mergeCell ref="V7:V8"/>
    <mergeCell ref="F7:F8"/>
    <mergeCell ref="I7:J7"/>
    <mergeCell ref="K7:L7"/>
    <mergeCell ref="M7:N7"/>
    <mergeCell ref="O7:P7"/>
    <mergeCell ref="Q7:Q8"/>
    <mergeCell ref="R7:R8"/>
    <mergeCell ref="A7:A8"/>
    <mergeCell ref="B7:B8"/>
    <mergeCell ref="C7:C8"/>
    <mergeCell ref="D7:D8"/>
    <mergeCell ref="E7:E8"/>
    <mergeCell ref="A6:W6"/>
    <mergeCell ref="A1:D4"/>
    <mergeCell ref="E1:V3"/>
    <mergeCell ref="W2:W3"/>
    <mergeCell ref="E4:U4"/>
    <mergeCell ref="A5:W5"/>
  </mergeCells>
  <conditionalFormatting sqref="S11:U11">
    <cfRule type="containsBlanks" dxfId="8" priority="4">
      <formula>LEN(TRIM(S11))=0</formula>
    </cfRule>
  </conditionalFormatting>
  <conditionalFormatting sqref="Q11">
    <cfRule type="containsBlanks" dxfId="7" priority="3">
      <formula>LEN(TRIM(Q11))=0</formula>
    </cfRule>
  </conditionalFormatting>
  <conditionalFormatting sqref="H11">
    <cfRule type="containsBlanks" dxfId="6" priority="1">
      <formula>LEN(TRIM(H11))=0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WZW35"/>
  <sheetViews>
    <sheetView showGridLines="0" topLeftCell="D1" zoomScale="70" zoomScaleNormal="70" zoomScaleSheetLayoutView="75" zoomScalePageLayoutView="75" workbookViewId="0">
      <selection sqref="A1:D4"/>
    </sheetView>
  </sheetViews>
  <sheetFormatPr baseColWidth="10" defaultRowHeight="14.25" outlineLevelCol="1" x14ac:dyDescent="0.25"/>
  <cols>
    <col min="1" max="1" width="12.28515625" style="16" hidden="1" customWidth="1" outlineLevel="1"/>
    <col min="2" max="2" width="17.140625" style="16" hidden="1" customWidth="1" outlineLevel="1"/>
    <col min="3" max="3" width="20.42578125" style="16" hidden="1" customWidth="1" outlineLevel="1"/>
    <col min="4" max="4" width="35.7109375" style="17" customWidth="1" collapsed="1"/>
    <col min="5" max="6" width="35.7109375" style="17" customWidth="1"/>
    <col min="7" max="8" width="18.7109375" style="17" customWidth="1"/>
    <col min="9" max="9" width="18.7109375" style="17" customWidth="1" outlineLevel="1"/>
    <col min="10" max="10" width="40.7109375" style="17" customWidth="1" outlineLevel="1"/>
    <col min="11" max="11" width="18.7109375" style="17" customWidth="1" outlineLevel="1"/>
    <col min="12" max="12" width="40.7109375" style="17" customWidth="1" outlineLevel="1"/>
    <col min="13" max="13" width="18.7109375" style="17" customWidth="1" outlineLevel="1"/>
    <col min="14" max="14" width="40.7109375" style="17" customWidth="1" outlineLevel="1"/>
    <col min="15" max="15" width="16.7109375" style="17" customWidth="1" outlineLevel="1"/>
    <col min="16" max="16" width="40.7109375" style="17" customWidth="1" outlineLevel="1"/>
    <col min="17" max="17" width="17.7109375" style="16" hidden="1" customWidth="1"/>
    <col min="18" max="18" width="90.7109375" style="17" hidden="1" customWidth="1"/>
    <col min="19" max="19" width="18.7109375" style="17" hidden="1" customWidth="1"/>
    <col min="20" max="20" width="13.28515625" style="17" customWidth="1"/>
    <col min="21" max="21" width="12.42578125" style="17" customWidth="1"/>
    <col min="22" max="22" width="16.7109375" style="17" customWidth="1"/>
    <col min="23" max="23" width="25.140625" style="18" customWidth="1"/>
    <col min="24" max="16245" width="11.42578125" style="16"/>
    <col min="16246" max="16246" width="8.7109375" style="16" customWidth="1"/>
    <col min="16247" max="16384" width="19.7109375" style="16" customWidth="1"/>
  </cols>
  <sheetData>
    <row r="1" spans="1:24 16247:16247" s="2" customFormat="1" ht="15" customHeight="1" x14ac:dyDescent="0.25">
      <c r="A1" s="454"/>
      <c r="B1" s="454"/>
      <c r="C1" s="454"/>
      <c r="D1" s="454"/>
      <c r="E1" s="408" t="s">
        <v>0</v>
      </c>
      <c r="F1" s="409"/>
      <c r="G1" s="409"/>
      <c r="H1" s="409"/>
      <c r="I1" s="409"/>
      <c r="J1" s="409"/>
      <c r="K1" s="409"/>
      <c r="L1" s="409"/>
      <c r="M1" s="409"/>
      <c r="N1" s="409"/>
      <c r="O1" s="409"/>
      <c r="P1" s="409"/>
      <c r="Q1" s="409"/>
      <c r="R1" s="409"/>
      <c r="S1" s="409"/>
      <c r="T1" s="409"/>
      <c r="U1" s="409"/>
      <c r="V1" s="410"/>
      <c r="W1" s="1" t="s">
        <v>1</v>
      </c>
      <c r="WZW1" s="2" t="s">
        <v>2</v>
      </c>
    </row>
    <row r="2" spans="1:24 16247:16247" s="3" customFormat="1" ht="15" customHeight="1" x14ac:dyDescent="0.25">
      <c r="A2" s="454"/>
      <c r="B2" s="454"/>
      <c r="C2" s="454"/>
      <c r="D2" s="454"/>
      <c r="E2" s="411"/>
      <c r="F2" s="412"/>
      <c r="G2" s="412"/>
      <c r="H2" s="412"/>
      <c r="I2" s="412"/>
      <c r="J2" s="412"/>
      <c r="K2" s="412"/>
      <c r="L2" s="412"/>
      <c r="M2" s="412"/>
      <c r="N2" s="412"/>
      <c r="O2" s="412"/>
      <c r="P2" s="412"/>
      <c r="Q2" s="412"/>
      <c r="R2" s="412"/>
      <c r="S2" s="412"/>
      <c r="T2" s="412"/>
      <c r="U2" s="412"/>
      <c r="V2" s="413"/>
      <c r="W2" s="417" t="s">
        <v>3</v>
      </c>
      <c r="X2" s="2"/>
    </row>
    <row r="3" spans="1:24 16247:16247" s="2" customFormat="1" ht="15" customHeight="1" x14ac:dyDescent="0.25">
      <c r="A3" s="454"/>
      <c r="B3" s="454"/>
      <c r="C3" s="454"/>
      <c r="D3" s="454"/>
      <c r="E3" s="414"/>
      <c r="F3" s="415"/>
      <c r="G3" s="415"/>
      <c r="H3" s="415"/>
      <c r="I3" s="415"/>
      <c r="J3" s="415"/>
      <c r="K3" s="415"/>
      <c r="L3" s="415"/>
      <c r="M3" s="415"/>
      <c r="N3" s="415"/>
      <c r="O3" s="415"/>
      <c r="P3" s="415"/>
      <c r="Q3" s="415"/>
      <c r="R3" s="415"/>
      <c r="S3" s="415"/>
      <c r="T3" s="415"/>
      <c r="U3" s="415"/>
      <c r="V3" s="416"/>
      <c r="W3" s="418"/>
      <c r="WZW3" s="2" t="s">
        <v>4</v>
      </c>
    </row>
    <row r="4" spans="1:24 16247:16247" s="2" customFormat="1" ht="23.25" x14ac:dyDescent="0.25">
      <c r="A4" s="454"/>
      <c r="B4" s="454"/>
      <c r="C4" s="454"/>
      <c r="D4" s="454"/>
      <c r="E4" s="455" t="s">
        <v>5</v>
      </c>
      <c r="F4" s="456"/>
      <c r="G4" s="456"/>
      <c r="H4" s="456"/>
      <c r="I4" s="456"/>
      <c r="J4" s="456"/>
      <c r="K4" s="456"/>
      <c r="L4" s="456"/>
      <c r="M4" s="456"/>
      <c r="N4" s="456"/>
      <c r="O4" s="456"/>
      <c r="P4" s="456"/>
      <c r="Q4" s="456"/>
      <c r="R4" s="456"/>
      <c r="S4" s="456"/>
      <c r="T4" s="456"/>
      <c r="U4" s="457"/>
      <c r="V4" s="19" t="s">
        <v>6</v>
      </c>
      <c r="W4" s="19">
        <v>5</v>
      </c>
    </row>
    <row r="5" spans="1:24 16247:16247" s="51" customFormat="1" ht="32.25" customHeight="1" x14ac:dyDescent="0.25">
      <c r="A5" s="458" t="s">
        <v>232</v>
      </c>
      <c r="B5" s="458"/>
      <c r="C5" s="458"/>
      <c r="D5" s="458"/>
      <c r="E5" s="458"/>
      <c r="F5" s="458"/>
      <c r="G5" s="458"/>
      <c r="H5" s="458"/>
      <c r="I5" s="458"/>
      <c r="J5" s="458"/>
      <c r="K5" s="458"/>
      <c r="L5" s="458"/>
      <c r="M5" s="458"/>
      <c r="N5" s="458"/>
      <c r="O5" s="458"/>
      <c r="P5" s="458"/>
      <c r="Q5" s="458"/>
      <c r="R5" s="458"/>
      <c r="S5" s="458"/>
      <c r="T5" s="458"/>
      <c r="U5" s="458"/>
      <c r="V5" s="458"/>
      <c r="W5" s="458"/>
    </row>
    <row r="6" spans="1:24 16247:16247" s="5" customFormat="1" ht="9.75" customHeight="1" x14ac:dyDescent="0.25">
      <c r="D6" s="6"/>
      <c r="E6" s="7"/>
      <c r="F6" s="7"/>
      <c r="G6" s="7"/>
      <c r="H6" s="7"/>
      <c r="I6" s="7"/>
      <c r="J6" s="7"/>
      <c r="K6" s="7"/>
      <c r="L6" s="7"/>
      <c r="M6" s="7"/>
      <c r="N6" s="7"/>
      <c r="O6" s="7"/>
      <c r="P6" s="7"/>
      <c r="Q6" s="7"/>
      <c r="R6" s="7"/>
      <c r="S6" s="7"/>
      <c r="T6" s="7"/>
      <c r="U6" s="7"/>
      <c r="V6" s="7"/>
      <c r="W6" s="7"/>
    </row>
    <row r="7" spans="1:24 16247:16247" s="55" customFormat="1" ht="18" customHeight="1" x14ac:dyDescent="0.25">
      <c r="A7" s="431" t="s">
        <v>7</v>
      </c>
      <c r="B7" s="431" t="s">
        <v>8</v>
      </c>
      <c r="C7" s="431" t="s">
        <v>9</v>
      </c>
      <c r="D7" s="431" t="s">
        <v>10</v>
      </c>
      <c r="E7" s="431" t="s">
        <v>11</v>
      </c>
      <c r="F7" s="431" t="s">
        <v>12</v>
      </c>
      <c r="G7" s="404" t="s">
        <v>13</v>
      </c>
      <c r="H7" s="404" t="s">
        <v>288</v>
      </c>
      <c r="I7" s="402" t="s">
        <v>291</v>
      </c>
      <c r="J7" s="403"/>
      <c r="K7" s="402" t="s">
        <v>292</v>
      </c>
      <c r="L7" s="403"/>
      <c r="M7" s="402" t="s">
        <v>293</v>
      </c>
      <c r="N7" s="403"/>
      <c r="O7" s="402" t="s">
        <v>294</v>
      </c>
      <c r="P7" s="403"/>
      <c r="Q7" s="405" t="s">
        <v>299</v>
      </c>
      <c r="R7" s="405" t="s">
        <v>227</v>
      </c>
      <c r="S7" s="404"/>
      <c r="T7" s="404" t="s">
        <v>289</v>
      </c>
      <c r="U7" s="404" t="s">
        <v>290</v>
      </c>
      <c r="V7" s="404" t="s">
        <v>14</v>
      </c>
      <c r="W7" s="429" t="s">
        <v>15</v>
      </c>
    </row>
    <row r="8" spans="1:24 16247:16247" s="55" customFormat="1" ht="18" customHeight="1" x14ac:dyDescent="0.25">
      <c r="A8" s="431"/>
      <c r="B8" s="431"/>
      <c r="C8" s="431"/>
      <c r="D8" s="431"/>
      <c r="E8" s="431"/>
      <c r="F8" s="431"/>
      <c r="G8" s="404"/>
      <c r="H8" s="404"/>
      <c r="I8" s="398" t="s">
        <v>220</v>
      </c>
      <c r="J8" s="398" t="s">
        <v>221</v>
      </c>
      <c r="K8" s="398" t="s">
        <v>220</v>
      </c>
      <c r="L8" s="398" t="s">
        <v>221</v>
      </c>
      <c r="M8" s="398" t="s">
        <v>220</v>
      </c>
      <c r="N8" s="398" t="s">
        <v>221</v>
      </c>
      <c r="O8" s="398" t="s">
        <v>220</v>
      </c>
      <c r="P8" s="398" t="s">
        <v>221</v>
      </c>
      <c r="Q8" s="406"/>
      <c r="R8" s="406"/>
      <c r="S8" s="404"/>
      <c r="T8" s="404"/>
      <c r="U8" s="404"/>
      <c r="V8" s="404"/>
      <c r="W8" s="430"/>
    </row>
    <row r="9" spans="1:24 16247:16247" s="10" customFormat="1" ht="285" x14ac:dyDescent="0.25">
      <c r="A9" s="11" t="s">
        <v>16</v>
      </c>
      <c r="B9" s="11" t="s">
        <v>16</v>
      </c>
      <c r="C9" s="11" t="s">
        <v>22</v>
      </c>
      <c r="D9" s="278" t="s">
        <v>152</v>
      </c>
      <c r="E9" s="277" t="s">
        <v>153</v>
      </c>
      <c r="F9" s="277" t="s">
        <v>154</v>
      </c>
      <c r="G9" s="277" t="s">
        <v>26</v>
      </c>
      <c r="H9" s="98">
        <v>0.2</v>
      </c>
      <c r="I9" s="43">
        <v>0.05</v>
      </c>
      <c r="J9" s="67" t="s">
        <v>365</v>
      </c>
      <c r="K9" s="359">
        <v>0.05</v>
      </c>
      <c r="L9" s="360" t="s">
        <v>645</v>
      </c>
      <c r="M9" s="53">
        <v>0.05</v>
      </c>
      <c r="N9" s="61" t="s">
        <v>680</v>
      </c>
      <c r="O9" s="43"/>
      <c r="P9" s="35"/>
      <c r="Q9" s="98">
        <f>+O9</f>
        <v>0</v>
      </c>
      <c r="R9" s="35">
        <f>+P9</f>
        <v>0</v>
      </c>
      <c r="S9" s="98"/>
      <c r="T9" s="98">
        <v>0.4</v>
      </c>
      <c r="U9" s="98">
        <v>1</v>
      </c>
      <c r="V9" s="98">
        <v>1</v>
      </c>
      <c r="W9" s="137" t="s">
        <v>310</v>
      </c>
    </row>
    <row r="10" spans="1:24 16247:16247" s="10" customFormat="1" ht="409.5" x14ac:dyDescent="0.25">
      <c r="A10" s="11"/>
      <c r="B10" s="11"/>
      <c r="C10" s="11"/>
      <c r="D10" s="65" t="s">
        <v>155</v>
      </c>
      <c r="E10" s="11" t="s">
        <v>87</v>
      </c>
      <c r="F10" s="11" t="s">
        <v>156</v>
      </c>
      <c r="G10" s="277" t="s">
        <v>105</v>
      </c>
      <c r="H10" s="277">
        <v>2</v>
      </c>
      <c r="I10" s="35">
        <v>2</v>
      </c>
      <c r="J10" s="288" t="s">
        <v>366</v>
      </c>
      <c r="K10" s="36">
        <v>2</v>
      </c>
      <c r="L10" s="99" t="s">
        <v>644</v>
      </c>
      <c r="M10" s="36">
        <v>2</v>
      </c>
      <c r="N10" s="61" t="s">
        <v>681</v>
      </c>
      <c r="O10" s="42"/>
      <c r="P10" s="330"/>
      <c r="Q10" s="277">
        <f t="shared" ref="Q10:Q12" si="0">+O10</f>
        <v>0</v>
      </c>
      <c r="R10" s="330">
        <f t="shared" ref="R10:R12" si="1">+P10</f>
        <v>0</v>
      </c>
      <c r="S10" s="277"/>
      <c r="T10" s="277">
        <v>2</v>
      </c>
      <c r="U10" s="277">
        <v>3</v>
      </c>
      <c r="V10" s="277">
        <v>8</v>
      </c>
      <c r="W10" s="127"/>
    </row>
    <row r="11" spans="1:24 16247:16247" s="10" customFormat="1" ht="223.5" customHeight="1" x14ac:dyDescent="0.25">
      <c r="A11" s="11"/>
      <c r="B11" s="11"/>
      <c r="C11" s="11"/>
      <c r="D11" s="278" t="s">
        <v>157</v>
      </c>
      <c r="E11" s="277" t="s">
        <v>59</v>
      </c>
      <c r="F11" s="277" t="s">
        <v>158</v>
      </c>
      <c r="G11" s="277" t="s">
        <v>105</v>
      </c>
      <c r="H11" s="277">
        <v>90</v>
      </c>
      <c r="I11" s="42">
        <v>0.3</v>
      </c>
      <c r="J11" s="289" t="s">
        <v>321</v>
      </c>
      <c r="K11" s="286">
        <v>22</v>
      </c>
      <c r="L11" s="68" t="s">
        <v>622</v>
      </c>
      <c r="M11" s="364">
        <f>39+22</f>
        <v>61</v>
      </c>
      <c r="N11" s="365" t="s">
        <v>707</v>
      </c>
      <c r="O11" s="98"/>
      <c r="P11" s="68"/>
      <c r="Q11" s="277">
        <f t="shared" si="0"/>
        <v>0</v>
      </c>
      <c r="R11" s="68"/>
      <c r="S11" s="277"/>
      <c r="T11" s="277">
        <v>92</v>
      </c>
      <c r="U11" s="277">
        <v>92</v>
      </c>
      <c r="V11" s="277">
        <v>407</v>
      </c>
      <c r="W11" s="127"/>
    </row>
    <row r="12" spans="1:24 16247:16247" s="10" customFormat="1" ht="409.5" x14ac:dyDescent="0.25">
      <c r="A12" s="11"/>
      <c r="B12" s="11"/>
      <c r="C12" s="11"/>
      <c r="D12" s="277" t="s">
        <v>159</v>
      </c>
      <c r="E12" s="277" t="s">
        <v>28</v>
      </c>
      <c r="F12" s="277" t="s">
        <v>160</v>
      </c>
      <c r="G12" s="277" t="s">
        <v>26</v>
      </c>
      <c r="H12" s="98">
        <v>0.65</v>
      </c>
      <c r="I12" s="42">
        <v>0.15</v>
      </c>
      <c r="J12" s="289" t="s">
        <v>344</v>
      </c>
      <c r="K12" s="42">
        <v>0.2</v>
      </c>
      <c r="L12" s="66" t="s">
        <v>603</v>
      </c>
      <c r="M12" s="42">
        <v>0.2</v>
      </c>
      <c r="N12" s="66" t="s">
        <v>708</v>
      </c>
      <c r="O12" s="42"/>
      <c r="P12" s="66"/>
      <c r="Q12" s="98">
        <f t="shared" si="0"/>
        <v>0</v>
      </c>
      <c r="R12" s="66">
        <f t="shared" si="1"/>
        <v>0</v>
      </c>
      <c r="S12" s="98"/>
      <c r="T12" s="98">
        <v>0.8</v>
      </c>
      <c r="U12" s="98">
        <v>0.9</v>
      </c>
      <c r="V12" s="22">
        <v>1</v>
      </c>
      <c r="W12" s="138" t="s">
        <v>311</v>
      </c>
    </row>
    <row r="13" spans="1:24 16247:16247" s="10" customFormat="1" ht="60" customHeight="1" x14ac:dyDescent="0.25">
      <c r="A13" s="11"/>
      <c r="B13" s="11"/>
      <c r="C13" s="391">
        <v>255</v>
      </c>
      <c r="D13" s="424" t="s">
        <v>161</v>
      </c>
      <c r="E13" s="424" t="s">
        <v>38</v>
      </c>
      <c r="F13" s="278" t="s">
        <v>162</v>
      </c>
      <c r="G13" s="277" t="s">
        <v>163</v>
      </c>
      <c r="H13" s="320">
        <v>98</v>
      </c>
      <c r="I13" s="324">
        <f>81+2</f>
        <v>83</v>
      </c>
      <c r="J13" s="305" t="s">
        <v>550</v>
      </c>
      <c r="K13" s="324">
        <v>83</v>
      </c>
      <c r="L13" s="305" t="s">
        <v>450</v>
      </c>
      <c r="M13" s="324">
        <v>83</v>
      </c>
      <c r="N13" s="305" t="s">
        <v>757</v>
      </c>
      <c r="O13" s="98"/>
      <c r="P13" s="98"/>
      <c r="Q13" s="103" t="e">
        <f>+#REF!</f>
        <v>#REF!</v>
      </c>
      <c r="R13" s="98" t="e">
        <f>+#REF!</f>
        <v>#REF!</v>
      </c>
      <c r="S13" s="103"/>
      <c r="T13" s="103" t="e">
        <f>+#REF!</f>
        <v>#REF!</v>
      </c>
      <c r="U13" s="103" t="e">
        <f>+#REF!</f>
        <v>#REF!</v>
      </c>
      <c r="V13" s="103" t="e">
        <f>+#REF!</f>
        <v>#REF!</v>
      </c>
      <c r="W13" s="127"/>
    </row>
    <row r="14" spans="1:24 16247:16247" s="10" customFormat="1" ht="60" customHeight="1" x14ac:dyDescent="0.25">
      <c r="A14" s="11"/>
      <c r="B14" s="11"/>
      <c r="C14" s="391">
        <v>256</v>
      </c>
      <c r="D14" s="424"/>
      <c r="E14" s="424"/>
      <c r="F14" s="305" t="s">
        <v>452</v>
      </c>
      <c r="G14" s="277" t="s">
        <v>163</v>
      </c>
      <c r="H14" s="320" t="s">
        <v>241</v>
      </c>
      <c r="I14" s="324" t="s">
        <v>123</v>
      </c>
      <c r="J14" s="305" t="s">
        <v>551</v>
      </c>
      <c r="K14" s="324" t="s">
        <v>123</v>
      </c>
      <c r="L14" s="305" t="s">
        <v>454</v>
      </c>
      <c r="M14" s="324" t="s">
        <v>123</v>
      </c>
      <c r="N14" s="305" t="s">
        <v>758</v>
      </c>
      <c r="O14" s="98"/>
      <c r="P14" s="98"/>
      <c r="Q14" s="103" t="e">
        <f>+#REF!</f>
        <v>#REF!</v>
      </c>
      <c r="R14" s="98" t="e">
        <f>+#REF!</f>
        <v>#REF!</v>
      </c>
      <c r="S14" s="103"/>
      <c r="T14" s="103" t="e">
        <f>+#REF!</f>
        <v>#REF!</v>
      </c>
      <c r="U14" s="103" t="e">
        <f>+#REF!</f>
        <v>#REF!</v>
      </c>
      <c r="V14" s="103" t="e">
        <f>+#REF!</f>
        <v>#REF!</v>
      </c>
      <c r="W14" s="127"/>
    </row>
    <row r="15" spans="1:24 16247:16247" s="10" customFormat="1" ht="60" customHeight="1" x14ac:dyDescent="0.25">
      <c r="A15" s="11"/>
      <c r="B15" s="11"/>
      <c r="C15" s="391">
        <v>257</v>
      </c>
      <c r="D15" s="424"/>
      <c r="E15" s="424"/>
      <c r="F15" s="278" t="s">
        <v>165</v>
      </c>
      <c r="G15" s="277" t="s">
        <v>163</v>
      </c>
      <c r="H15" s="320">
        <v>164</v>
      </c>
      <c r="I15" s="324">
        <v>96</v>
      </c>
      <c r="J15" s="305" t="s">
        <v>552</v>
      </c>
      <c r="K15" s="324">
        <v>136</v>
      </c>
      <c r="L15" s="305" t="s">
        <v>457</v>
      </c>
      <c r="M15" s="324">
        <v>147</v>
      </c>
      <c r="N15" s="305" t="s">
        <v>759</v>
      </c>
      <c r="O15" s="98"/>
      <c r="P15" s="98"/>
      <c r="Q15" s="103" t="e">
        <f>+#REF!</f>
        <v>#REF!</v>
      </c>
      <c r="R15" s="98" t="e">
        <f>+#REF!</f>
        <v>#REF!</v>
      </c>
      <c r="S15" s="103"/>
      <c r="T15" s="103" t="e">
        <f>+#REF!</f>
        <v>#REF!</v>
      </c>
      <c r="U15" s="103" t="e">
        <f>+#REF!</f>
        <v>#REF!</v>
      </c>
      <c r="V15" s="103" t="e">
        <f>+#REF!</f>
        <v>#REF!</v>
      </c>
      <c r="W15" s="127"/>
    </row>
    <row r="16" spans="1:24 16247:16247" s="56" customFormat="1" x14ac:dyDescent="0.25">
      <c r="D16" s="57"/>
      <c r="E16" s="57"/>
      <c r="F16" s="57"/>
      <c r="G16" s="57"/>
      <c r="H16" s="57"/>
      <c r="I16" s="57"/>
      <c r="J16" s="57"/>
      <c r="K16" s="57"/>
      <c r="L16" s="57"/>
      <c r="M16" s="57"/>
      <c r="N16" s="57"/>
      <c r="O16" s="57"/>
      <c r="P16" s="57"/>
      <c r="R16" s="57"/>
      <c r="S16" s="57"/>
      <c r="T16" s="57"/>
      <c r="U16" s="57"/>
      <c r="V16" s="57"/>
      <c r="W16" s="59"/>
    </row>
    <row r="17" spans="4:23" s="56" customFormat="1" x14ac:dyDescent="0.25">
      <c r="D17" s="57"/>
      <c r="E17" s="57"/>
      <c r="F17" s="57"/>
      <c r="G17" s="57"/>
      <c r="H17" s="57"/>
      <c r="I17" s="57"/>
      <c r="J17" s="57"/>
      <c r="K17" s="57"/>
      <c r="L17" s="57"/>
      <c r="M17" s="57"/>
      <c r="N17" s="57"/>
      <c r="O17" s="57"/>
      <c r="P17" s="57"/>
      <c r="R17" s="57"/>
      <c r="S17" s="57"/>
      <c r="T17" s="57"/>
      <c r="U17" s="57"/>
      <c r="V17" s="57"/>
      <c r="W17" s="59"/>
    </row>
    <row r="18" spans="4:23" s="56" customFormat="1" ht="31.5" customHeight="1" x14ac:dyDescent="0.25">
      <c r="D18" s="57"/>
      <c r="E18" s="57"/>
      <c r="F18" s="57"/>
      <c r="G18" s="57"/>
      <c r="H18" s="57"/>
      <c r="I18" s="57"/>
      <c r="J18" s="57"/>
      <c r="K18" s="57"/>
      <c r="L18" s="57"/>
      <c r="M18" s="57"/>
      <c r="N18" s="57"/>
      <c r="O18" s="57"/>
      <c r="P18" s="57"/>
      <c r="R18" s="57"/>
      <c r="S18" s="57"/>
      <c r="T18" s="57"/>
      <c r="U18" s="57"/>
      <c r="V18" s="57"/>
      <c r="W18" s="59"/>
    </row>
    <row r="19" spans="4:23" s="56" customFormat="1" x14ac:dyDescent="0.25">
      <c r="D19" s="57"/>
      <c r="E19" s="57"/>
      <c r="F19" s="57"/>
      <c r="G19" s="57"/>
      <c r="H19" s="57"/>
      <c r="I19" s="57"/>
      <c r="J19" s="57"/>
      <c r="K19" s="57"/>
      <c r="L19" s="57"/>
      <c r="M19" s="57"/>
      <c r="N19" s="57"/>
      <c r="O19" s="57"/>
      <c r="P19" s="57"/>
      <c r="R19" s="57"/>
      <c r="S19" s="57"/>
      <c r="T19" s="57"/>
      <c r="U19" s="57"/>
      <c r="V19" s="57"/>
      <c r="W19" s="59"/>
    </row>
    <row r="20" spans="4:23" s="56" customFormat="1" x14ac:dyDescent="0.25">
      <c r="D20" s="57"/>
      <c r="E20" s="57"/>
      <c r="F20" s="57"/>
      <c r="G20" s="57"/>
      <c r="H20" s="57"/>
      <c r="I20" s="57"/>
      <c r="J20" s="57"/>
      <c r="K20" s="57"/>
      <c r="L20" s="57"/>
      <c r="M20" s="57"/>
      <c r="N20" s="57"/>
      <c r="O20" s="57"/>
      <c r="P20" s="57"/>
      <c r="R20" s="57"/>
      <c r="S20" s="57"/>
      <c r="T20" s="57"/>
      <c r="U20" s="57"/>
      <c r="V20" s="57"/>
      <c r="W20" s="59"/>
    </row>
    <row r="21" spans="4:23" s="56" customFormat="1" x14ac:dyDescent="0.25">
      <c r="D21" s="57"/>
      <c r="E21" s="57"/>
      <c r="F21" s="57"/>
      <c r="G21" s="57"/>
      <c r="H21" s="57"/>
      <c r="I21" s="57"/>
      <c r="J21" s="57"/>
      <c r="K21" s="57"/>
      <c r="L21" s="57"/>
      <c r="M21" s="57"/>
      <c r="N21" s="57"/>
      <c r="O21" s="57"/>
      <c r="P21" s="57"/>
      <c r="R21" s="57"/>
      <c r="S21" s="57"/>
      <c r="T21" s="57"/>
      <c r="U21" s="57"/>
      <c r="V21" s="57"/>
      <c r="W21" s="59"/>
    </row>
    <row r="22" spans="4:23" s="56" customFormat="1" x14ac:dyDescent="0.25">
      <c r="D22" s="57"/>
      <c r="E22" s="57"/>
      <c r="F22" s="57"/>
      <c r="G22" s="57"/>
      <c r="H22" s="57"/>
      <c r="I22" s="57"/>
      <c r="J22" s="57"/>
      <c r="K22" s="57"/>
      <c r="L22" s="57"/>
      <c r="M22" s="57"/>
      <c r="N22" s="57"/>
      <c r="O22" s="57"/>
      <c r="P22" s="57"/>
      <c r="R22" s="57"/>
      <c r="S22" s="57"/>
      <c r="T22" s="57"/>
      <c r="U22" s="57"/>
      <c r="V22" s="57"/>
      <c r="W22" s="59"/>
    </row>
    <row r="23" spans="4:23" s="56" customFormat="1" x14ac:dyDescent="0.25">
      <c r="D23" s="57"/>
      <c r="E23" s="57"/>
      <c r="F23" s="57"/>
      <c r="G23" s="57"/>
      <c r="H23" s="57"/>
      <c r="I23" s="57"/>
      <c r="J23" s="57"/>
      <c r="K23" s="57"/>
      <c r="L23" s="57"/>
      <c r="M23" s="57"/>
      <c r="N23" s="57"/>
      <c r="O23" s="57"/>
      <c r="P23" s="57"/>
      <c r="R23" s="57"/>
      <c r="S23" s="57"/>
      <c r="T23" s="57"/>
      <c r="U23" s="57"/>
      <c r="V23" s="57"/>
      <c r="W23" s="59"/>
    </row>
    <row r="24" spans="4:23" s="56" customFormat="1" x14ac:dyDescent="0.25">
      <c r="D24" s="57"/>
      <c r="E24" s="57"/>
      <c r="F24" s="57"/>
      <c r="G24" s="57"/>
      <c r="H24" s="57"/>
      <c r="I24" s="57"/>
      <c r="J24" s="57"/>
      <c r="K24" s="57"/>
      <c r="L24" s="57"/>
      <c r="M24" s="57"/>
      <c r="N24" s="57"/>
      <c r="O24" s="57"/>
      <c r="P24" s="57"/>
      <c r="R24" s="57"/>
      <c r="S24" s="57"/>
      <c r="T24" s="57"/>
      <c r="U24" s="57"/>
      <c r="V24" s="57"/>
      <c r="W24" s="59"/>
    </row>
    <row r="25" spans="4:23" s="56" customFormat="1" x14ac:dyDescent="0.25">
      <c r="D25" s="57"/>
      <c r="E25" s="57"/>
      <c r="F25" s="57"/>
      <c r="G25" s="57"/>
      <c r="H25" s="57"/>
      <c r="I25" s="57"/>
      <c r="J25" s="57"/>
      <c r="K25" s="57"/>
      <c r="L25" s="57"/>
      <c r="M25" s="57"/>
      <c r="N25" s="57"/>
      <c r="O25" s="57"/>
      <c r="P25" s="57"/>
      <c r="R25" s="57"/>
      <c r="S25" s="57"/>
      <c r="T25" s="57"/>
      <c r="U25" s="57"/>
      <c r="V25" s="57"/>
      <c r="W25" s="59"/>
    </row>
    <row r="26" spans="4:23" s="56" customFormat="1" x14ac:dyDescent="0.25">
      <c r="D26" s="57"/>
      <c r="E26" s="57"/>
      <c r="F26" s="57"/>
      <c r="G26" s="57"/>
      <c r="H26" s="57"/>
      <c r="I26" s="57"/>
      <c r="J26" s="57"/>
      <c r="K26" s="57"/>
      <c r="L26" s="57"/>
      <c r="M26" s="57"/>
      <c r="N26" s="57"/>
      <c r="O26" s="57"/>
      <c r="P26" s="57"/>
      <c r="R26" s="57"/>
      <c r="S26" s="57"/>
      <c r="T26" s="57"/>
      <c r="U26" s="57"/>
      <c r="V26" s="57"/>
      <c r="W26" s="59"/>
    </row>
    <row r="27" spans="4:23" s="56" customFormat="1" x14ac:dyDescent="0.25">
      <c r="D27" s="57"/>
      <c r="E27" s="57"/>
      <c r="F27" s="57"/>
      <c r="G27" s="57"/>
      <c r="H27" s="57"/>
      <c r="I27" s="57"/>
      <c r="J27" s="57"/>
      <c r="K27" s="57"/>
      <c r="L27" s="57"/>
      <c r="M27" s="57"/>
      <c r="N27" s="57"/>
      <c r="O27" s="57"/>
      <c r="P27" s="57"/>
      <c r="R27" s="57"/>
      <c r="S27" s="57"/>
      <c r="T27" s="57"/>
      <c r="U27" s="57"/>
      <c r="V27" s="57"/>
      <c r="W27" s="59"/>
    </row>
    <row r="28" spans="4:23" s="56" customFormat="1" x14ac:dyDescent="0.25">
      <c r="D28" s="57"/>
      <c r="E28" s="57"/>
      <c r="F28" s="57"/>
      <c r="G28" s="57"/>
      <c r="H28" s="57"/>
      <c r="I28" s="57"/>
      <c r="J28" s="57"/>
      <c r="K28" s="57"/>
      <c r="L28" s="57"/>
      <c r="M28" s="57"/>
      <c r="N28" s="57"/>
      <c r="O28" s="57"/>
      <c r="P28" s="57"/>
      <c r="R28" s="57"/>
      <c r="S28" s="57"/>
      <c r="T28" s="57"/>
      <c r="U28" s="57"/>
      <c r="V28" s="57"/>
      <c r="W28" s="59"/>
    </row>
    <row r="29" spans="4:23" s="56" customFormat="1" x14ac:dyDescent="0.25">
      <c r="D29" s="57"/>
      <c r="E29" s="57"/>
      <c r="F29" s="57"/>
      <c r="G29" s="57"/>
      <c r="H29" s="57"/>
      <c r="I29" s="57"/>
      <c r="J29" s="57"/>
      <c r="K29" s="57"/>
      <c r="L29" s="57"/>
      <c r="M29" s="57"/>
      <c r="N29" s="57"/>
      <c r="O29" s="57"/>
      <c r="P29" s="57"/>
      <c r="R29" s="57"/>
      <c r="S29" s="57"/>
      <c r="T29" s="57"/>
      <c r="U29" s="57"/>
      <c r="V29" s="57"/>
      <c r="W29" s="59"/>
    </row>
    <row r="30" spans="4:23" s="56" customFormat="1" x14ac:dyDescent="0.25">
      <c r="D30" s="57"/>
      <c r="E30" s="57"/>
      <c r="F30" s="57"/>
      <c r="G30" s="57"/>
      <c r="H30" s="57"/>
      <c r="I30" s="57"/>
      <c r="J30" s="57"/>
      <c r="K30" s="57"/>
      <c r="L30" s="57"/>
      <c r="M30" s="57"/>
      <c r="N30" s="57"/>
      <c r="O30" s="57"/>
      <c r="P30" s="57"/>
      <c r="R30" s="57"/>
      <c r="S30" s="57"/>
      <c r="T30" s="57"/>
      <c r="U30" s="57"/>
      <c r="V30" s="57"/>
      <c r="W30" s="59"/>
    </row>
    <row r="31" spans="4:23" s="56" customFormat="1" x14ac:dyDescent="0.25">
      <c r="D31" s="57"/>
      <c r="E31" s="57"/>
      <c r="F31" s="57"/>
      <c r="G31" s="57"/>
      <c r="H31" s="57"/>
      <c r="I31" s="57"/>
      <c r="J31" s="57"/>
      <c r="K31" s="57"/>
      <c r="L31" s="57"/>
      <c r="M31" s="57"/>
      <c r="N31" s="57"/>
      <c r="O31" s="57"/>
      <c r="P31" s="57"/>
      <c r="R31" s="57"/>
      <c r="S31" s="57"/>
      <c r="T31" s="57"/>
      <c r="U31" s="57"/>
      <c r="V31" s="57"/>
      <c r="W31" s="59"/>
    </row>
    <row r="32" spans="4:23" s="56" customFormat="1" x14ac:dyDescent="0.25">
      <c r="D32" s="57"/>
      <c r="E32" s="57"/>
      <c r="F32" s="57"/>
      <c r="G32" s="57"/>
      <c r="H32" s="57"/>
      <c r="I32" s="57"/>
      <c r="J32" s="57"/>
      <c r="K32" s="57"/>
      <c r="L32" s="57"/>
      <c r="M32" s="57"/>
      <c r="N32" s="57"/>
      <c r="O32" s="57"/>
      <c r="P32" s="57"/>
      <c r="R32" s="57"/>
      <c r="S32" s="57"/>
      <c r="T32" s="57"/>
      <c r="U32" s="57"/>
      <c r="V32" s="57"/>
      <c r="W32" s="59"/>
    </row>
    <row r="33" spans="4:23" s="56" customFormat="1" x14ac:dyDescent="0.25">
      <c r="D33" s="57"/>
      <c r="E33" s="57"/>
      <c r="F33" s="57"/>
      <c r="G33" s="57"/>
      <c r="H33" s="57"/>
      <c r="I33" s="57"/>
      <c r="J33" s="57"/>
      <c r="K33" s="57"/>
      <c r="L33" s="57"/>
      <c r="M33" s="57"/>
      <c r="N33" s="57"/>
      <c r="O33" s="57"/>
      <c r="P33" s="57"/>
      <c r="R33" s="57"/>
      <c r="S33" s="57"/>
      <c r="T33" s="57"/>
      <c r="U33" s="57"/>
      <c r="V33" s="57"/>
      <c r="W33" s="59"/>
    </row>
    <row r="34" spans="4:23" s="56" customFormat="1" x14ac:dyDescent="0.25">
      <c r="D34" s="57"/>
      <c r="E34" s="57"/>
      <c r="F34" s="57"/>
      <c r="G34" s="57"/>
      <c r="H34" s="57"/>
      <c r="I34" s="57"/>
      <c r="J34" s="57"/>
      <c r="K34" s="57"/>
      <c r="L34" s="57"/>
      <c r="M34" s="57"/>
      <c r="N34" s="57"/>
      <c r="O34" s="57"/>
      <c r="P34" s="57"/>
      <c r="R34" s="57"/>
      <c r="S34" s="57"/>
      <c r="T34" s="57"/>
      <c r="U34" s="57"/>
      <c r="V34" s="57"/>
      <c r="W34" s="59"/>
    </row>
    <row r="35" spans="4:23" s="56" customFormat="1" x14ac:dyDescent="0.25">
      <c r="D35" s="57"/>
      <c r="E35" s="57"/>
      <c r="F35" s="57"/>
      <c r="G35" s="57"/>
      <c r="H35" s="57"/>
      <c r="I35" s="57"/>
      <c r="J35" s="57"/>
      <c r="K35" s="57"/>
      <c r="L35" s="57"/>
      <c r="M35" s="57"/>
      <c r="N35" s="57"/>
      <c r="O35" s="57"/>
      <c r="P35" s="57"/>
      <c r="R35" s="57"/>
      <c r="S35" s="57"/>
      <c r="T35" s="57"/>
      <c r="U35" s="57"/>
      <c r="V35" s="57"/>
      <c r="W35" s="59"/>
    </row>
  </sheetData>
  <autoFilter ref="A7:C35" xr:uid="{8AF9FEE8-8E17-4FA9-BD24-4182587791C3}"/>
  <dataConsolidate/>
  <mergeCells count="26">
    <mergeCell ref="V7:V8"/>
    <mergeCell ref="W7:W8"/>
    <mergeCell ref="D13:D15"/>
    <mergeCell ref="E13:E15"/>
    <mergeCell ref="F7:F8"/>
    <mergeCell ref="G7:G8"/>
    <mergeCell ref="H7:H8"/>
    <mergeCell ref="S7:S8"/>
    <mergeCell ref="T7:T8"/>
    <mergeCell ref="U7:U8"/>
    <mergeCell ref="I7:J7"/>
    <mergeCell ref="K7:L7"/>
    <mergeCell ref="M7:N7"/>
    <mergeCell ref="O7:P7"/>
    <mergeCell ref="Q7:Q8"/>
    <mergeCell ref="R7:R8"/>
    <mergeCell ref="A1:D4"/>
    <mergeCell ref="E1:V3"/>
    <mergeCell ref="W2:W3"/>
    <mergeCell ref="E4:U4"/>
    <mergeCell ref="A5:W5"/>
    <mergeCell ref="A7:A8"/>
    <mergeCell ref="B7:B8"/>
    <mergeCell ref="C7:C8"/>
    <mergeCell ref="D7:D8"/>
    <mergeCell ref="E7:E8"/>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WZW58"/>
  <sheetViews>
    <sheetView showGridLines="0" topLeftCell="D1" zoomScale="70" zoomScaleNormal="70" zoomScaleSheetLayoutView="75" zoomScalePageLayoutView="75" workbookViewId="0">
      <selection sqref="A1:D4"/>
    </sheetView>
  </sheetViews>
  <sheetFormatPr baseColWidth="10" defaultRowHeight="14.25" outlineLevelCol="1" x14ac:dyDescent="0.25"/>
  <cols>
    <col min="1" max="1" width="12.28515625" style="16" hidden="1" customWidth="1" outlineLevel="1"/>
    <col min="2" max="2" width="17.140625" style="16" hidden="1" customWidth="1" outlineLevel="1"/>
    <col min="3" max="3" width="20.42578125" style="16" hidden="1" customWidth="1" outlineLevel="1"/>
    <col min="4" max="4" width="35.7109375" style="17" customWidth="1" collapsed="1"/>
    <col min="5" max="5" width="35.7109375" style="17" customWidth="1"/>
    <col min="6" max="6" width="23.28515625" style="17" customWidth="1"/>
    <col min="7" max="7" width="13.85546875" style="17" customWidth="1"/>
    <col min="8" max="8" width="13.5703125" style="17" customWidth="1"/>
    <col min="9" max="9" width="18.7109375" style="17" customWidth="1" outlineLevel="1"/>
    <col min="10" max="10" width="40.7109375" style="17" customWidth="1" outlineLevel="1"/>
    <col min="11" max="11" width="18.7109375" style="17" customWidth="1" outlineLevel="1"/>
    <col min="12" max="12" width="40.7109375" style="17" customWidth="1" outlineLevel="1"/>
    <col min="13" max="13" width="18.7109375" style="17" customWidth="1" outlineLevel="1"/>
    <col min="14" max="14" width="40.7109375" style="17" customWidth="1" outlineLevel="1"/>
    <col min="15" max="15" width="18.7109375" style="17" hidden="1" customWidth="1" outlineLevel="1"/>
    <col min="16" max="16" width="40.7109375" style="17" hidden="1" customWidth="1" outlineLevel="1"/>
    <col min="17" max="17" width="17.7109375" style="16" hidden="1" customWidth="1"/>
    <col min="18" max="18" width="90.7109375" style="17" hidden="1" customWidth="1"/>
    <col min="19" max="19" width="18.7109375" style="17" hidden="1" customWidth="1"/>
    <col min="20" max="20" width="15.42578125" style="17" customWidth="1"/>
    <col min="21" max="21" width="14.28515625" style="17" customWidth="1"/>
    <col min="22" max="22" width="18.7109375" style="17" customWidth="1"/>
    <col min="23" max="23" width="20.7109375" style="18" customWidth="1"/>
    <col min="24" max="16245" width="11.42578125" style="16"/>
    <col min="16246" max="16246" width="8.7109375" style="16" customWidth="1"/>
    <col min="16247" max="16384" width="19.7109375" style="16" customWidth="1"/>
  </cols>
  <sheetData>
    <row r="1" spans="1:24 16247:16247" s="2" customFormat="1" ht="15" customHeight="1" x14ac:dyDescent="0.25">
      <c r="A1" s="438"/>
      <c r="B1" s="438"/>
      <c r="C1" s="438"/>
      <c r="D1" s="438"/>
      <c r="E1" s="439" t="s">
        <v>0</v>
      </c>
      <c r="F1" s="439"/>
      <c r="G1" s="439"/>
      <c r="H1" s="439"/>
      <c r="I1" s="439"/>
      <c r="J1" s="439"/>
      <c r="K1" s="439"/>
      <c r="L1" s="439"/>
      <c r="M1" s="439"/>
      <c r="N1" s="439"/>
      <c r="O1" s="439"/>
      <c r="P1" s="439"/>
      <c r="Q1" s="439"/>
      <c r="R1" s="439"/>
      <c r="S1" s="439"/>
      <c r="T1" s="439"/>
      <c r="U1" s="439"/>
      <c r="V1" s="439"/>
      <c r="W1" s="1" t="s">
        <v>1</v>
      </c>
      <c r="WZW1" s="2" t="s">
        <v>2</v>
      </c>
    </row>
    <row r="2" spans="1:24 16247:16247" s="3" customFormat="1" ht="15" customHeight="1" x14ac:dyDescent="0.25">
      <c r="A2" s="438"/>
      <c r="B2" s="438"/>
      <c r="C2" s="438"/>
      <c r="D2" s="438"/>
      <c r="E2" s="439"/>
      <c r="F2" s="439"/>
      <c r="G2" s="439"/>
      <c r="H2" s="439"/>
      <c r="I2" s="439"/>
      <c r="J2" s="439"/>
      <c r="K2" s="439"/>
      <c r="L2" s="439"/>
      <c r="M2" s="439"/>
      <c r="N2" s="439"/>
      <c r="O2" s="439"/>
      <c r="P2" s="439"/>
      <c r="Q2" s="439"/>
      <c r="R2" s="439"/>
      <c r="S2" s="439"/>
      <c r="T2" s="439"/>
      <c r="U2" s="439"/>
      <c r="V2" s="439"/>
      <c r="W2" s="459" t="s">
        <v>3</v>
      </c>
      <c r="X2" s="2"/>
    </row>
    <row r="3" spans="1:24 16247:16247" s="2" customFormat="1" ht="15" customHeight="1" x14ac:dyDescent="0.25">
      <c r="A3" s="438"/>
      <c r="B3" s="438"/>
      <c r="C3" s="438"/>
      <c r="D3" s="438"/>
      <c r="E3" s="439"/>
      <c r="F3" s="439"/>
      <c r="G3" s="439"/>
      <c r="H3" s="439"/>
      <c r="I3" s="439"/>
      <c r="J3" s="439"/>
      <c r="K3" s="439"/>
      <c r="L3" s="439"/>
      <c r="M3" s="439"/>
      <c r="N3" s="439"/>
      <c r="O3" s="439"/>
      <c r="P3" s="439"/>
      <c r="Q3" s="439"/>
      <c r="R3" s="439"/>
      <c r="S3" s="439"/>
      <c r="T3" s="439"/>
      <c r="U3" s="439"/>
      <c r="V3" s="439"/>
      <c r="W3" s="459"/>
      <c r="WZW3" s="2" t="s">
        <v>4</v>
      </c>
    </row>
    <row r="4" spans="1:24 16247:16247" s="2" customFormat="1" ht="38.25" customHeight="1" x14ac:dyDescent="0.25">
      <c r="A4" s="438"/>
      <c r="B4" s="438"/>
      <c r="C4" s="438"/>
      <c r="D4" s="438"/>
      <c r="E4" s="419" t="s">
        <v>5</v>
      </c>
      <c r="F4" s="419"/>
      <c r="G4" s="419"/>
      <c r="H4" s="419"/>
      <c r="I4" s="419"/>
      <c r="J4" s="419"/>
      <c r="K4" s="419"/>
      <c r="L4" s="419"/>
      <c r="M4" s="419"/>
      <c r="N4" s="419"/>
      <c r="O4" s="419"/>
      <c r="P4" s="419"/>
      <c r="Q4" s="419"/>
      <c r="R4" s="419"/>
      <c r="S4" s="419"/>
      <c r="T4" s="419"/>
      <c r="U4" s="419"/>
      <c r="V4" s="4" t="s">
        <v>6</v>
      </c>
      <c r="W4" s="4">
        <v>6</v>
      </c>
    </row>
    <row r="5" spans="1:24 16247:16247" s="51" customFormat="1" ht="32.25" customHeight="1" x14ac:dyDescent="0.25">
      <c r="A5" s="460" t="s">
        <v>233</v>
      </c>
      <c r="B5" s="461"/>
      <c r="C5" s="461"/>
      <c r="D5" s="461"/>
      <c r="E5" s="461"/>
      <c r="F5" s="461"/>
      <c r="G5" s="461"/>
      <c r="H5" s="461"/>
      <c r="I5" s="461"/>
      <c r="J5" s="461"/>
      <c r="K5" s="461"/>
      <c r="L5" s="461"/>
      <c r="M5" s="461"/>
      <c r="N5" s="461"/>
      <c r="O5" s="461"/>
      <c r="P5" s="461"/>
      <c r="Q5" s="461"/>
      <c r="R5" s="461"/>
      <c r="S5" s="461"/>
      <c r="T5" s="461"/>
      <c r="U5" s="461"/>
      <c r="V5" s="461"/>
      <c r="W5" s="462"/>
    </row>
    <row r="6" spans="1:24 16247:16247" s="5" customFormat="1" ht="9.75" customHeight="1" x14ac:dyDescent="0.25">
      <c r="D6" s="6"/>
      <c r="E6" s="7"/>
      <c r="F6" s="7"/>
      <c r="G6" s="7"/>
      <c r="H6" s="7"/>
      <c r="I6" s="7"/>
      <c r="J6" s="7"/>
      <c r="K6" s="7"/>
      <c r="L6" s="7"/>
      <c r="M6" s="7"/>
      <c r="N6" s="7"/>
      <c r="O6" s="7"/>
      <c r="P6" s="7"/>
      <c r="Q6" s="7"/>
      <c r="R6" s="7"/>
      <c r="S6" s="7"/>
      <c r="T6" s="7"/>
      <c r="U6" s="7"/>
      <c r="V6" s="7"/>
      <c r="W6" s="7"/>
    </row>
    <row r="7" spans="1:24 16247:16247" s="55" customFormat="1" ht="16.5" customHeight="1" x14ac:dyDescent="0.25">
      <c r="A7" s="431" t="s">
        <v>7</v>
      </c>
      <c r="B7" s="431" t="s">
        <v>8</v>
      </c>
      <c r="C7" s="431" t="s">
        <v>9</v>
      </c>
      <c r="D7" s="431" t="s">
        <v>10</v>
      </c>
      <c r="E7" s="431" t="s">
        <v>11</v>
      </c>
      <c r="F7" s="431" t="s">
        <v>12</v>
      </c>
      <c r="G7" s="404" t="s">
        <v>13</v>
      </c>
      <c r="H7" s="404" t="s">
        <v>288</v>
      </c>
      <c r="I7" s="402" t="s">
        <v>291</v>
      </c>
      <c r="J7" s="403"/>
      <c r="K7" s="402" t="s">
        <v>292</v>
      </c>
      <c r="L7" s="403"/>
      <c r="M7" s="402" t="s">
        <v>293</v>
      </c>
      <c r="N7" s="403"/>
      <c r="O7" s="402" t="s">
        <v>294</v>
      </c>
      <c r="P7" s="403"/>
      <c r="Q7" s="405" t="s">
        <v>299</v>
      </c>
      <c r="R7" s="405" t="s">
        <v>227</v>
      </c>
      <c r="S7" s="404"/>
      <c r="T7" s="404" t="s">
        <v>289</v>
      </c>
      <c r="U7" s="404" t="s">
        <v>290</v>
      </c>
      <c r="V7" s="404" t="s">
        <v>14</v>
      </c>
      <c r="W7" s="429" t="s">
        <v>15</v>
      </c>
    </row>
    <row r="8" spans="1:24 16247:16247" s="55" customFormat="1" ht="18" customHeight="1" x14ac:dyDescent="0.25">
      <c r="A8" s="431"/>
      <c r="B8" s="431"/>
      <c r="C8" s="431"/>
      <c r="D8" s="431"/>
      <c r="E8" s="431"/>
      <c r="F8" s="431"/>
      <c r="G8" s="404"/>
      <c r="H8" s="404"/>
      <c r="I8" s="398" t="s">
        <v>220</v>
      </c>
      <c r="J8" s="398" t="s">
        <v>221</v>
      </c>
      <c r="K8" s="398" t="s">
        <v>220</v>
      </c>
      <c r="L8" s="398" t="s">
        <v>221</v>
      </c>
      <c r="M8" s="398" t="s">
        <v>220</v>
      </c>
      <c r="N8" s="398" t="s">
        <v>221</v>
      </c>
      <c r="O8" s="398" t="s">
        <v>220</v>
      </c>
      <c r="P8" s="398" t="s">
        <v>221</v>
      </c>
      <c r="Q8" s="406"/>
      <c r="R8" s="406"/>
      <c r="S8" s="404"/>
      <c r="T8" s="404"/>
      <c r="U8" s="404"/>
      <c r="V8" s="404"/>
      <c r="W8" s="430"/>
    </row>
    <row r="9" spans="1:24 16247:16247" s="10" customFormat="1" ht="373.5" customHeight="1" x14ac:dyDescent="0.25">
      <c r="A9" s="11" t="s">
        <v>16</v>
      </c>
      <c r="B9" s="11" t="s">
        <v>47</v>
      </c>
      <c r="C9" s="11" t="s">
        <v>166</v>
      </c>
      <c r="D9" s="278" t="s">
        <v>167</v>
      </c>
      <c r="E9" s="279" t="s">
        <v>168</v>
      </c>
      <c r="F9" s="277" t="s">
        <v>169</v>
      </c>
      <c r="G9" s="277" t="s">
        <v>170</v>
      </c>
      <c r="H9" s="20">
        <v>6</v>
      </c>
      <c r="I9" s="35">
        <v>6</v>
      </c>
      <c r="J9" s="288" t="s">
        <v>367</v>
      </c>
      <c r="K9" s="36">
        <v>6</v>
      </c>
      <c r="L9" s="99" t="s">
        <v>646</v>
      </c>
      <c r="M9" s="36">
        <v>6</v>
      </c>
      <c r="N9" s="61" t="s">
        <v>702</v>
      </c>
      <c r="O9" s="35"/>
      <c r="P9" s="331"/>
      <c r="Q9" s="277">
        <f>+O9</f>
        <v>0</v>
      </c>
      <c r="R9" s="67">
        <f t="shared" ref="R9:R21" si="0">+P9</f>
        <v>0</v>
      </c>
      <c r="S9" s="20"/>
      <c r="T9" s="277">
        <v>6</v>
      </c>
      <c r="U9" s="277">
        <v>6</v>
      </c>
      <c r="V9" s="277">
        <v>23</v>
      </c>
      <c r="W9" s="141"/>
    </row>
    <row r="10" spans="1:24 16247:16247" s="10" customFormat="1" ht="409.5" x14ac:dyDescent="0.2">
      <c r="A10" s="11" t="s">
        <v>16</v>
      </c>
      <c r="B10" s="11" t="s">
        <v>47</v>
      </c>
      <c r="C10" s="11" t="s">
        <v>166</v>
      </c>
      <c r="D10" s="50" t="s">
        <v>171</v>
      </c>
      <c r="E10" s="50" t="s">
        <v>87</v>
      </c>
      <c r="F10" s="277" t="s">
        <v>172</v>
      </c>
      <c r="G10" s="277" t="s">
        <v>21</v>
      </c>
      <c r="H10" s="20">
        <v>1</v>
      </c>
      <c r="I10" s="332">
        <v>1</v>
      </c>
      <c r="J10" s="289" t="s">
        <v>368</v>
      </c>
      <c r="K10" s="361">
        <v>1</v>
      </c>
      <c r="L10" s="363" t="s">
        <v>647</v>
      </c>
      <c r="M10" s="361">
        <v>1</v>
      </c>
      <c r="N10" s="369" t="s">
        <v>682</v>
      </c>
      <c r="O10" s="42"/>
      <c r="P10" s="333"/>
      <c r="Q10" s="277">
        <f t="shared" ref="Q10:Q22" si="1">+O10</f>
        <v>0</v>
      </c>
      <c r="R10" s="66">
        <f t="shared" si="0"/>
        <v>0</v>
      </c>
      <c r="S10" s="20"/>
      <c r="T10" s="277">
        <v>1</v>
      </c>
      <c r="U10" s="277">
        <v>1</v>
      </c>
      <c r="V10" s="277">
        <v>4</v>
      </c>
      <c r="W10" s="141"/>
    </row>
    <row r="11" spans="1:24 16247:16247" s="10" customFormat="1" ht="409.5" x14ac:dyDescent="0.25">
      <c r="A11" s="11" t="s">
        <v>16</v>
      </c>
      <c r="B11" s="11" t="s">
        <v>16</v>
      </c>
      <c r="C11" s="11" t="s">
        <v>54</v>
      </c>
      <c r="D11" s="278" t="s">
        <v>173</v>
      </c>
      <c r="E11" s="279" t="s">
        <v>87</v>
      </c>
      <c r="F11" s="277" t="s">
        <v>174</v>
      </c>
      <c r="G11" s="277" t="s">
        <v>57</v>
      </c>
      <c r="H11" s="20">
        <v>18</v>
      </c>
      <c r="I11" s="332">
        <v>7</v>
      </c>
      <c r="J11" s="289" t="s">
        <v>369</v>
      </c>
      <c r="K11" s="362">
        <v>14</v>
      </c>
      <c r="L11" s="100" t="s">
        <v>648</v>
      </c>
      <c r="M11" s="296">
        <v>17</v>
      </c>
      <c r="N11" s="61" t="s">
        <v>703</v>
      </c>
      <c r="O11" s="42"/>
      <c r="P11" s="331"/>
      <c r="Q11" s="277">
        <f t="shared" si="1"/>
        <v>0</v>
      </c>
      <c r="R11" s="67">
        <f t="shared" si="0"/>
        <v>0</v>
      </c>
      <c r="S11" s="20"/>
      <c r="T11" s="277">
        <v>20</v>
      </c>
      <c r="U11" s="277">
        <v>22</v>
      </c>
      <c r="V11" s="277">
        <v>76</v>
      </c>
      <c r="W11" s="127"/>
    </row>
    <row r="12" spans="1:24 16247:16247" s="10" customFormat="1" ht="247.5" customHeight="1" x14ac:dyDescent="0.25">
      <c r="A12" s="11"/>
      <c r="B12" s="11"/>
      <c r="C12" s="11"/>
      <c r="D12" s="278" t="s">
        <v>175</v>
      </c>
      <c r="E12" s="279" t="s">
        <v>59</v>
      </c>
      <c r="F12" s="277" t="s">
        <v>176</v>
      </c>
      <c r="G12" s="277" t="s">
        <v>21</v>
      </c>
      <c r="H12" s="20">
        <v>5</v>
      </c>
      <c r="I12" s="20">
        <v>0.17</v>
      </c>
      <c r="J12" s="290" t="s">
        <v>323</v>
      </c>
      <c r="K12" s="20">
        <v>0.17</v>
      </c>
      <c r="L12" s="290" t="s">
        <v>623</v>
      </c>
      <c r="M12" s="20">
        <v>0.7</v>
      </c>
      <c r="N12" s="365" t="s">
        <v>662</v>
      </c>
      <c r="O12" s="296"/>
      <c r="P12" s="333"/>
      <c r="Q12" s="277">
        <f t="shared" si="1"/>
        <v>0</v>
      </c>
      <c r="R12" s="66"/>
      <c r="S12" s="20"/>
      <c r="T12" s="277">
        <v>5</v>
      </c>
      <c r="U12" s="277">
        <v>5</v>
      </c>
      <c r="V12" s="277">
        <v>22</v>
      </c>
      <c r="W12" s="127"/>
    </row>
    <row r="13" spans="1:24 16247:16247" s="10" customFormat="1" ht="60" customHeight="1" x14ac:dyDescent="0.25">
      <c r="A13" s="11"/>
      <c r="B13" s="11"/>
      <c r="C13" s="11"/>
      <c r="D13" s="278" t="s">
        <v>177</v>
      </c>
      <c r="E13" s="279" t="s">
        <v>59</v>
      </c>
      <c r="F13" s="277" t="s">
        <v>178</v>
      </c>
      <c r="G13" s="277" t="s">
        <v>105</v>
      </c>
      <c r="H13" s="20">
        <v>2</v>
      </c>
      <c r="I13" s="20">
        <v>0.5</v>
      </c>
      <c r="J13" s="290" t="s">
        <v>324</v>
      </c>
      <c r="K13" s="98" t="s">
        <v>624</v>
      </c>
      <c r="L13" s="290" t="s">
        <v>625</v>
      </c>
      <c r="M13" s="366" t="s">
        <v>624</v>
      </c>
      <c r="N13" s="365" t="s">
        <v>663</v>
      </c>
      <c r="O13" s="326"/>
      <c r="P13" s="333"/>
      <c r="Q13" s="11">
        <f t="shared" si="1"/>
        <v>0</v>
      </c>
      <c r="R13" s="66"/>
      <c r="S13" s="20"/>
      <c r="T13" s="277">
        <v>2</v>
      </c>
      <c r="U13" s="277">
        <v>2</v>
      </c>
      <c r="V13" s="277">
        <v>8</v>
      </c>
      <c r="W13" s="334"/>
    </row>
    <row r="14" spans="1:24 16247:16247" s="10" customFormat="1" ht="115.5" customHeight="1" x14ac:dyDescent="0.25">
      <c r="A14" s="11"/>
      <c r="B14" s="11"/>
      <c r="C14" s="11"/>
      <c r="D14" s="278" t="s">
        <v>179</v>
      </c>
      <c r="E14" s="279" t="s">
        <v>59</v>
      </c>
      <c r="F14" s="277" t="s">
        <v>322</v>
      </c>
      <c r="G14" s="277" t="s">
        <v>105</v>
      </c>
      <c r="H14" s="20">
        <v>1</v>
      </c>
      <c r="I14" s="20">
        <v>0.3</v>
      </c>
      <c r="J14" s="290" t="s">
        <v>325</v>
      </c>
      <c r="K14" s="332">
        <v>0.35</v>
      </c>
      <c r="L14" s="290" t="s">
        <v>626</v>
      </c>
      <c r="M14" s="366" t="s">
        <v>659</v>
      </c>
      <c r="N14" s="365" t="s">
        <v>666</v>
      </c>
      <c r="O14" s="326"/>
      <c r="P14" s="333"/>
      <c r="Q14" s="277">
        <f t="shared" si="1"/>
        <v>0</v>
      </c>
      <c r="R14" s="66"/>
      <c r="S14" s="20"/>
      <c r="T14" s="277"/>
      <c r="U14" s="277"/>
      <c r="V14" s="277">
        <v>2</v>
      </c>
      <c r="W14" s="138" t="s">
        <v>180</v>
      </c>
    </row>
    <row r="15" spans="1:24 16247:16247" s="10" customFormat="1" ht="42.75" customHeight="1" x14ac:dyDescent="0.25">
      <c r="A15" s="11"/>
      <c r="B15" s="11"/>
      <c r="C15" s="11"/>
      <c r="D15" s="463" t="s">
        <v>181</v>
      </c>
      <c r="E15" s="466" t="s">
        <v>28</v>
      </c>
      <c r="F15" s="466" t="s">
        <v>182</v>
      </c>
      <c r="G15" s="432" t="s">
        <v>21</v>
      </c>
      <c r="H15" s="469">
        <v>30</v>
      </c>
      <c r="I15" s="473">
        <v>10</v>
      </c>
      <c r="J15" s="475" t="s">
        <v>345</v>
      </c>
      <c r="K15" s="477">
        <v>23</v>
      </c>
      <c r="L15" s="478" t="s">
        <v>604</v>
      </c>
      <c r="M15" s="480">
        <v>51</v>
      </c>
      <c r="N15" s="481" t="s">
        <v>695</v>
      </c>
      <c r="O15" s="477"/>
      <c r="P15" s="335"/>
      <c r="Q15" s="486">
        <f t="shared" si="1"/>
        <v>0</v>
      </c>
      <c r="R15" s="66">
        <f t="shared" si="0"/>
        <v>0</v>
      </c>
      <c r="S15" s="469"/>
      <c r="T15" s="471">
        <v>30</v>
      </c>
      <c r="U15" s="471">
        <v>30</v>
      </c>
      <c r="V15" s="466">
        <v>120</v>
      </c>
      <c r="W15" s="484"/>
    </row>
    <row r="16" spans="1:24 16247:16247" s="10" customFormat="1" x14ac:dyDescent="0.25">
      <c r="A16" s="11"/>
      <c r="B16" s="11"/>
      <c r="C16" s="11"/>
      <c r="D16" s="464"/>
      <c r="E16" s="467"/>
      <c r="F16" s="468"/>
      <c r="G16" s="434"/>
      <c r="H16" s="470"/>
      <c r="I16" s="474"/>
      <c r="J16" s="476"/>
      <c r="K16" s="477"/>
      <c r="L16" s="479"/>
      <c r="M16" s="480"/>
      <c r="N16" s="482"/>
      <c r="O16" s="483"/>
      <c r="P16" s="336"/>
      <c r="Q16" s="486">
        <f t="shared" si="1"/>
        <v>0</v>
      </c>
      <c r="R16" s="66">
        <f t="shared" si="0"/>
        <v>0</v>
      </c>
      <c r="S16" s="470"/>
      <c r="T16" s="472"/>
      <c r="U16" s="472"/>
      <c r="V16" s="468"/>
      <c r="W16" s="485"/>
    </row>
    <row r="17" spans="1:23" s="10" customFormat="1" ht="270.75" x14ac:dyDescent="0.25">
      <c r="A17" s="11"/>
      <c r="B17" s="11"/>
      <c r="C17" s="11"/>
      <c r="D17" s="464"/>
      <c r="E17" s="467"/>
      <c r="F17" s="277" t="s">
        <v>183</v>
      </c>
      <c r="G17" s="11" t="s">
        <v>21</v>
      </c>
      <c r="H17" s="337">
        <v>4</v>
      </c>
      <c r="I17" s="338">
        <v>0.3</v>
      </c>
      <c r="J17" s="290" t="s">
        <v>346</v>
      </c>
      <c r="K17" s="338">
        <v>1</v>
      </c>
      <c r="L17" s="290" t="s">
        <v>605</v>
      </c>
      <c r="M17" s="375">
        <v>3</v>
      </c>
      <c r="N17" s="376" t="s">
        <v>696</v>
      </c>
      <c r="O17" s="27"/>
      <c r="P17" s="339"/>
      <c r="Q17" s="27">
        <f t="shared" si="1"/>
        <v>0</v>
      </c>
      <c r="R17" s="98">
        <f t="shared" si="0"/>
        <v>0</v>
      </c>
      <c r="S17" s="337"/>
      <c r="T17" s="27">
        <v>4</v>
      </c>
      <c r="U17" s="27">
        <v>4</v>
      </c>
      <c r="V17" s="277">
        <v>20</v>
      </c>
      <c r="W17" s="142"/>
    </row>
    <row r="18" spans="1:23" s="10" customFormat="1" ht="213.75" x14ac:dyDescent="0.25">
      <c r="A18" s="11"/>
      <c r="B18" s="11"/>
      <c r="C18" s="11"/>
      <c r="D18" s="464"/>
      <c r="E18" s="467"/>
      <c r="F18" s="277" t="s">
        <v>184</v>
      </c>
      <c r="G18" s="11" t="s">
        <v>21</v>
      </c>
      <c r="H18" s="340">
        <v>1405000</v>
      </c>
      <c r="I18" s="383">
        <v>281654</v>
      </c>
      <c r="J18" s="307" t="s">
        <v>347</v>
      </c>
      <c r="K18" s="382">
        <v>281654</v>
      </c>
      <c r="L18" s="290" t="s">
        <v>606</v>
      </c>
      <c r="M18" s="381">
        <v>297841</v>
      </c>
      <c r="N18" s="376" t="s">
        <v>697</v>
      </c>
      <c r="O18" s="112"/>
      <c r="P18" s="112"/>
      <c r="Q18" s="342">
        <f t="shared" si="1"/>
        <v>0</v>
      </c>
      <c r="R18" s="114">
        <f t="shared" si="0"/>
        <v>0</v>
      </c>
      <c r="S18" s="340"/>
      <c r="T18" s="342">
        <v>1405000</v>
      </c>
      <c r="U18" s="342">
        <v>1405000</v>
      </c>
      <c r="V18" s="26">
        <v>5620000</v>
      </c>
      <c r="W18" s="138" t="s">
        <v>185</v>
      </c>
    </row>
    <row r="19" spans="1:23" s="10" customFormat="1" ht="199.5" x14ac:dyDescent="0.25">
      <c r="A19" s="11"/>
      <c r="B19" s="11"/>
      <c r="C19" s="11"/>
      <c r="D19" s="464"/>
      <c r="E19" s="467"/>
      <c r="F19" s="277" t="s">
        <v>186</v>
      </c>
      <c r="G19" s="11" t="s">
        <v>21</v>
      </c>
      <c r="H19" s="340">
        <v>1000</v>
      </c>
      <c r="I19" s="112">
        <v>41</v>
      </c>
      <c r="J19" s="307" t="s">
        <v>348</v>
      </c>
      <c r="K19" s="341">
        <v>92</v>
      </c>
      <c r="L19" s="290" t="s">
        <v>607</v>
      </c>
      <c r="M19" s="377">
        <v>152</v>
      </c>
      <c r="N19" s="376" t="s">
        <v>698</v>
      </c>
      <c r="O19" s="112"/>
      <c r="P19" s="112"/>
      <c r="Q19" s="27">
        <f t="shared" si="1"/>
        <v>0</v>
      </c>
      <c r="R19" s="114">
        <f t="shared" si="0"/>
        <v>0</v>
      </c>
      <c r="S19" s="340"/>
      <c r="T19" s="342">
        <v>1000</v>
      </c>
      <c r="U19" s="27">
        <v>600</v>
      </c>
      <c r="V19" s="26">
        <v>3068</v>
      </c>
      <c r="W19" s="138" t="s">
        <v>187</v>
      </c>
    </row>
    <row r="20" spans="1:23" s="10" customFormat="1" ht="409.5" x14ac:dyDescent="0.25">
      <c r="A20" s="11"/>
      <c r="B20" s="11"/>
      <c r="C20" s="11"/>
      <c r="D20" s="465"/>
      <c r="E20" s="468"/>
      <c r="F20" s="277" t="s">
        <v>188</v>
      </c>
      <c r="G20" s="11" t="s">
        <v>21</v>
      </c>
      <c r="H20" s="340">
        <v>2500000</v>
      </c>
      <c r="I20" s="383">
        <v>73632</v>
      </c>
      <c r="J20" s="307" t="s">
        <v>349</v>
      </c>
      <c r="K20" s="384">
        <v>154115</v>
      </c>
      <c r="L20" s="344" t="s">
        <v>608</v>
      </c>
      <c r="M20" s="384">
        <v>583701</v>
      </c>
      <c r="N20" s="376" t="s">
        <v>704</v>
      </c>
      <c r="O20" s="343"/>
      <c r="P20" s="345"/>
      <c r="Q20" s="343">
        <v>33080</v>
      </c>
      <c r="R20" s="345"/>
      <c r="S20" s="340"/>
      <c r="T20" s="342">
        <v>3000000</v>
      </c>
      <c r="U20" s="342">
        <v>3000000</v>
      </c>
      <c r="V20" s="26">
        <v>10000000</v>
      </c>
      <c r="W20" s="138" t="s">
        <v>189</v>
      </c>
    </row>
    <row r="21" spans="1:23" s="10" customFormat="1" ht="87.75" customHeight="1" x14ac:dyDescent="0.25">
      <c r="A21" s="11"/>
      <c r="B21" s="11"/>
      <c r="C21" s="11"/>
      <c r="D21" s="466" t="s">
        <v>190</v>
      </c>
      <c r="E21" s="466" t="s">
        <v>28</v>
      </c>
      <c r="F21" s="277" t="s">
        <v>191</v>
      </c>
      <c r="G21" s="277" t="s">
        <v>30</v>
      </c>
      <c r="H21" s="33">
        <v>0.5</v>
      </c>
      <c r="I21" s="346">
        <v>0.115</v>
      </c>
      <c r="J21" s="301" t="s">
        <v>350</v>
      </c>
      <c r="K21" s="346">
        <v>0.7</v>
      </c>
      <c r="L21" s="344" t="s">
        <v>609</v>
      </c>
      <c r="M21" s="378">
        <v>0.7</v>
      </c>
      <c r="N21" s="376" t="s">
        <v>705</v>
      </c>
      <c r="O21" s="348"/>
      <c r="P21" s="347"/>
      <c r="Q21" s="98">
        <f t="shared" si="1"/>
        <v>0</v>
      </c>
      <c r="R21" s="104">
        <f t="shared" si="0"/>
        <v>0</v>
      </c>
      <c r="S21" s="33"/>
      <c r="T21" s="98">
        <v>0.75</v>
      </c>
      <c r="U21" s="98">
        <v>1</v>
      </c>
      <c r="V21" s="98">
        <v>1</v>
      </c>
      <c r="W21" s="143" t="s">
        <v>192</v>
      </c>
    </row>
    <row r="22" spans="1:23" s="10" customFormat="1" ht="60" customHeight="1" x14ac:dyDescent="0.25">
      <c r="A22" s="11"/>
      <c r="B22" s="11"/>
      <c r="C22" s="11"/>
      <c r="D22" s="468"/>
      <c r="E22" s="468"/>
      <c r="F22" s="277" t="s">
        <v>193</v>
      </c>
      <c r="G22" s="277" t="s">
        <v>32</v>
      </c>
      <c r="H22" s="84">
        <v>1</v>
      </c>
      <c r="I22" s="84">
        <v>0.95</v>
      </c>
      <c r="J22" s="349" t="s">
        <v>351</v>
      </c>
      <c r="K22" s="112">
        <v>1</v>
      </c>
      <c r="L22" s="349" t="s">
        <v>610</v>
      </c>
      <c r="M22" s="379">
        <v>1</v>
      </c>
      <c r="N22" s="380" t="s">
        <v>706</v>
      </c>
      <c r="O22" s="350"/>
      <c r="P22" s="351"/>
      <c r="Q22" s="29">
        <f t="shared" si="1"/>
        <v>0</v>
      </c>
      <c r="R22" s="104"/>
      <c r="S22" s="84"/>
      <c r="T22" s="30">
        <v>1</v>
      </c>
      <c r="U22" s="29"/>
      <c r="V22" s="14">
        <v>3</v>
      </c>
      <c r="W22" s="143" t="s">
        <v>194</v>
      </c>
    </row>
    <row r="23" spans="1:23" s="10" customFormat="1" ht="60" customHeight="1" x14ac:dyDescent="0.25">
      <c r="A23" s="11"/>
      <c r="B23" s="11"/>
      <c r="C23" s="391">
        <v>260</v>
      </c>
      <c r="D23" s="453" t="s">
        <v>195</v>
      </c>
      <c r="E23" s="466" t="s">
        <v>38</v>
      </c>
      <c r="F23" s="11" t="s">
        <v>196</v>
      </c>
      <c r="G23" s="11" t="s">
        <v>21</v>
      </c>
      <c r="H23" s="320">
        <v>12</v>
      </c>
      <c r="I23" s="324">
        <v>12</v>
      </c>
      <c r="J23" s="312" t="s">
        <v>553</v>
      </c>
      <c r="K23" s="324">
        <v>12</v>
      </c>
      <c r="L23" s="312" t="s">
        <v>463</v>
      </c>
      <c r="M23" s="324">
        <v>12</v>
      </c>
      <c r="N23" s="312" t="s">
        <v>762</v>
      </c>
      <c r="O23" s="65"/>
      <c r="P23" s="113"/>
      <c r="Q23" s="114" t="e">
        <f>+#REF!</f>
        <v>#REF!</v>
      </c>
      <c r="R23" s="65"/>
      <c r="S23" s="115"/>
      <c r="T23" s="112" t="e">
        <f>+#REF!</f>
        <v>#REF!</v>
      </c>
      <c r="U23" s="112" t="e">
        <f>+#REF!</f>
        <v>#REF!</v>
      </c>
      <c r="V23" s="112" t="e">
        <f>+#REF!</f>
        <v>#REF!</v>
      </c>
      <c r="W23" s="142"/>
    </row>
    <row r="24" spans="1:23" s="10" customFormat="1" ht="60" customHeight="1" x14ac:dyDescent="0.25">
      <c r="A24" s="11"/>
      <c r="B24" s="11"/>
      <c r="C24" s="391">
        <v>261</v>
      </c>
      <c r="D24" s="453"/>
      <c r="E24" s="468"/>
      <c r="F24" s="11" t="s">
        <v>197</v>
      </c>
      <c r="G24" s="11" t="s">
        <v>198</v>
      </c>
      <c r="H24" s="320">
        <v>86</v>
      </c>
      <c r="I24" s="324">
        <v>21</v>
      </c>
      <c r="J24" s="312" t="s">
        <v>554</v>
      </c>
      <c r="K24" s="324">
        <v>32</v>
      </c>
      <c r="L24" s="312" t="s">
        <v>464</v>
      </c>
      <c r="M24" s="324">
        <v>40</v>
      </c>
      <c r="N24" s="312" t="s">
        <v>763</v>
      </c>
      <c r="O24" s="65"/>
      <c r="P24" s="113"/>
      <c r="Q24" s="114" t="e">
        <f>+#REF!</f>
        <v>#REF!</v>
      </c>
      <c r="R24" s="65"/>
      <c r="S24" s="115"/>
      <c r="T24" s="112" t="e">
        <f>+#REF!</f>
        <v>#REF!</v>
      </c>
      <c r="U24" s="112" t="e">
        <f>+#REF!</f>
        <v>#REF!</v>
      </c>
      <c r="V24" s="112" t="e">
        <f>+#REF!</f>
        <v>#REF!</v>
      </c>
      <c r="W24" s="142"/>
    </row>
    <row r="25" spans="1:23" s="10" customFormat="1" ht="60" customHeight="1" x14ac:dyDescent="0.25">
      <c r="A25" s="453" t="s">
        <v>195</v>
      </c>
      <c r="B25" s="116" t="s">
        <v>196</v>
      </c>
      <c r="C25" s="391">
        <v>262</v>
      </c>
      <c r="D25" s="463" t="s">
        <v>199</v>
      </c>
      <c r="E25" s="466" t="s">
        <v>38</v>
      </c>
      <c r="F25" s="117" t="s">
        <v>260</v>
      </c>
      <c r="G25" s="11" t="s">
        <v>198</v>
      </c>
      <c r="H25" s="320">
        <v>6</v>
      </c>
      <c r="I25" s="324">
        <v>6</v>
      </c>
      <c r="J25" s="312" t="s">
        <v>555</v>
      </c>
      <c r="K25" s="324">
        <v>6</v>
      </c>
      <c r="L25" s="312" t="s">
        <v>465</v>
      </c>
      <c r="M25" s="324">
        <v>6</v>
      </c>
      <c r="N25" s="312" t="s">
        <v>765</v>
      </c>
      <c r="O25" s="65"/>
      <c r="P25" s="113"/>
      <c r="Q25" s="114" t="e">
        <f>+#REF!</f>
        <v>#REF!</v>
      </c>
      <c r="R25" s="65"/>
      <c r="S25" s="115"/>
      <c r="T25" s="112" t="e">
        <f>+#REF!</f>
        <v>#REF!</v>
      </c>
      <c r="U25" s="112" t="e">
        <f>+#REF!</f>
        <v>#REF!</v>
      </c>
      <c r="V25" s="112" t="e">
        <f>+#REF!</f>
        <v>#REF!</v>
      </c>
      <c r="W25" s="9"/>
    </row>
    <row r="26" spans="1:23" s="10" customFormat="1" ht="60" customHeight="1" x14ac:dyDescent="0.25">
      <c r="A26" s="453"/>
      <c r="B26" s="116" t="s">
        <v>197</v>
      </c>
      <c r="C26" s="391">
        <v>263</v>
      </c>
      <c r="D26" s="464"/>
      <c r="E26" s="467"/>
      <c r="F26" s="118" t="s">
        <v>200</v>
      </c>
      <c r="G26" s="11" t="s">
        <v>198</v>
      </c>
      <c r="H26" s="320">
        <v>1152</v>
      </c>
      <c r="I26" s="324">
        <v>1145</v>
      </c>
      <c r="J26" s="312" t="s">
        <v>556</v>
      </c>
      <c r="K26" s="324">
        <v>1154</v>
      </c>
      <c r="L26" s="312" t="s">
        <v>466</v>
      </c>
      <c r="M26" s="324">
        <v>1148</v>
      </c>
      <c r="N26" s="312" t="s">
        <v>766</v>
      </c>
      <c r="O26" s="65"/>
      <c r="P26" s="113"/>
      <c r="Q26" s="114" t="e">
        <f>+#REF!</f>
        <v>#REF!</v>
      </c>
      <c r="R26" s="65"/>
      <c r="S26" s="115"/>
      <c r="T26" s="112" t="e">
        <f>+#REF!</f>
        <v>#REF!</v>
      </c>
      <c r="U26" s="112" t="e">
        <f>+#REF!</f>
        <v>#REF!</v>
      </c>
      <c r="V26" s="112" t="e">
        <f>+#REF!</f>
        <v>#REF!</v>
      </c>
      <c r="W26" s="9"/>
    </row>
    <row r="27" spans="1:23" s="10" customFormat="1" ht="60" customHeight="1" x14ac:dyDescent="0.25">
      <c r="A27" s="11"/>
      <c r="B27" s="11"/>
      <c r="C27" s="391">
        <v>264</v>
      </c>
      <c r="D27" s="465"/>
      <c r="E27" s="468"/>
      <c r="F27" s="118" t="s">
        <v>201</v>
      </c>
      <c r="G27" s="11" t="s">
        <v>198</v>
      </c>
      <c r="H27" s="320">
        <v>2</v>
      </c>
      <c r="I27" s="324">
        <v>2</v>
      </c>
      <c r="J27" s="312" t="s">
        <v>557</v>
      </c>
      <c r="K27" s="324">
        <v>2</v>
      </c>
      <c r="L27" s="312" t="s">
        <v>467</v>
      </c>
      <c r="M27" s="324">
        <v>4</v>
      </c>
      <c r="N27" s="312" t="s">
        <v>767</v>
      </c>
      <c r="O27" s="65"/>
      <c r="P27" s="113"/>
      <c r="Q27" s="83" t="e">
        <f>+#REF!</f>
        <v>#REF!</v>
      </c>
      <c r="R27" s="65"/>
      <c r="S27" s="120"/>
      <c r="T27" s="119" t="e">
        <f>+#REF!</f>
        <v>#REF!</v>
      </c>
      <c r="U27" s="119" t="e">
        <f>+#REF!</f>
        <v>#REF!</v>
      </c>
      <c r="V27" s="112" t="e">
        <f>+#REF!</f>
        <v>#REF!</v>
      </c>
      <c r="W27" s="9"/>
    </row>
    <row r="28" spans="1:23" s="10" customFormat="1" ht="60" customHeight="1" x14ac:dyDescent="0.25">
      <c r="A28" s="11"/>
      <c r="B28" s="11"/>
      <c r="C28" s="391">
        <v>265</v>
      </c>
      <c r="D28" s="425" t="s">
        <v>202</v>
      </c>
      <c r="E28" s="466" t="s">
        <v>38</v>
      </c>
      <c r="F28" s="305" t="s">
        <v>263</v>
      </c>
      <c r="G28" s="11" t="s">
        <v>198</v>
      </c>
      <c r="H28" s="320">
        <v>58</v>
      </c>
      <c r="I28" s="324">
        <v>55</v>
      </c>
      <c r="J28" s="312" t="s">
        <v>560</v>
      </c>
      <c r="K28" s="324">
        <v>55</v>
      </c>
      <c r="L28" s="312" t="s">
        <v>471</v>
      </c>
      <c r="M28" s="324">
        <v>55</v>
      </c>
      <c r="N28" s="312" t="s">
        <v>770</v>
      </c>
      <c r="O28" s="65"/>
      <c r="P28" s="113"/>
      <c r="Q28" s="122" t="e">
        <f>+#REF!</f>
        <v>#REF!</v>
      </c>
      <c r="R28" s="65"/>
      <c r="S28" s="123"/>
      <c r="T28" s="121" t="e">
        <f>+#REF!</f>
        <v>#REF!</v>
      </c>
      <c r="U28" s="121" t="e">
        <f>+#REF!</f>
        <v>#REF!</v>
      </c>
      <c r="V28" s="121" t="e">
        <f>+#REF!</f>
        <v>#REF!</v>
      </c>
      <c r="W28" s="9"/>
    </row>
    <row r="29" spans="1:23" s="10" customFormat="1" ht="60" customHeight="1" x14ac:dyDescent="0.25">
      <c r="A29" s="11"/>
      <c r="B29" s="11"/>
      <c r="C29" s="391">
        <v>266</v>
      </c>
      <c r="D29" s="425"/>
      <c r="E29" s="468"/>
      <c r="F29" s="118" t="s">
        <v>203</v>
      </c>
      <c r="G29" s="11" t="s">
        <v>198</v>
      </c>
      <c r="H29" s="320">
        <v>70</v>
      </c>
      <c r="I29" s="324">
        <v>67</v>
      </c>
      <c r="J29" s="312" t="s">
        <v>561</v>
      </c>
      <c r="K29" s="324">
        <v>67</v>
      </c>
      <c r="L29" s="312" t="s">
        <v>472</v>
      </c>
      <c r="M29" s="324">
        <v>67</v>
      </c>
      <c r="N29" s="312" t="s">
        <v>771</v>
      </c>
      <c r="O29" s="65"/>
      <c r="P29" s="113"/>
      <c r="Q29" s="122" t="e">
        <f>+#REF!</f>
        <v>#REF!</v>
      </c>
      <c r="R29" s="65"/>
      <c r="S29" s="123"/>
      <c r="T29" s="121" t="e">
        <f>+#REF!</f>
        <v>#REF!</v>
      </c>
      <c r="U29" s="121" t="e">
        <f>+#REF!</f>
        <v>#REF!</v>
      </c>
      <c r="V29" s="121" t="e">
        <f>+#REF!</f>
        <v>#REF!</v>
      </c>
      <c r="W29" s="9"/>
    </row>
    <row r="30" spans="1:23" s="10" customFormat="1" ht="60" customHeight="1" x14ac:dyDescent="0.25">
      <c r="A30" s="11"/>
      <c r="B30" s="11"/>
      <c r="C30" s="391">
        <v>275</v>
      </c>
      <c r="D30" s="424" t="s">
        <v>204</v>
      </c>
      <c r="E30" s="466" t="s">
        <v>38</v>
      </c>
      <c r="F30" s="124" t="s">
        <v>205</v>
      </c>
      <c r="G30" s="11" t="s">
        <v>198</v>
      </c>
      <c r="H30" s="320">
        <v>300</v>
      </c>
      <c r="I30" s="324">
        <v>150</v>
      </c>
      <c r="J30" s="312" t="s">
        <v>572</v>
      </c>
      <c r="K30" s="324">
        <v>292</v>
      </c>
      <c r="L30" s="312" t="s">
        <v>486</v>
      </c>
      <c r="M30" s="324">
        <v>0</v>
      </c>
      <c r="N30" s="312" t="s">
        <v>780</v>
      </c>
      <c r="O30" s="65"/>
      <c r="P30" s="113"/>
      <c r="Q30" s="114" t="e">
        <f>+#REF!</f>
        <v>#REF!</v>
      </c>
      <c r="R30" s="65"/>
      <c r="S30" s="115"/>
      <c r="T30" s="112" t="e">
        <f>+#REF!</f>
        <v>#REF!</v>
      </c>
      <c r="U30" s="112" t="e">
        <f>+#REF!</f>
        <v>#REF!</v>
      </c>
      <c r="V30" s="112" t="e">
        <f>+#REF!</f>
        <v>#REF!</v>
      </c>
      <c r="W30" s="9"/>
    </row>
    <row r="31" spans="1:23" s="10" customFormat="1" ht="60" customHeight="1" x14ac:dyDescent="0.25">
      <c r="A31" s="11"/>
      <c r="B31" s="11"/>
      <c r="C31" s="391">
        <v>276</v>
      </c>
      <c r="D31" s="424"/>
      <c r="E31" s="468"/>
      <c r="F31" s="124" t="s">
        <v>206</v>
      </c>
      <c r="G31" s="11" t="s">
        <v>198</v>
      </c>
      <c r="H31" s="320">
        <v>17</v>
      </c>
      <c r="I31" s="324">
        <v>8</v>
      </c>
      <c r="J31" s="312" t="s">
        <v>573</v>
      </c>
      <c r="K31" s="324">
        <v>8</v>
      </c>
      <c r="L31" s="312" t="s">
        <v>487</v>
      </c>
      <c r="M31" s="324">
        <v>8</v>
      </c>
      <c r="N31" s="312" t="s">
        <v>781</v>
      </c>
      <c r="O31" s="65"/>
      <c r="P31" s="113"/>
      <c r="Q31" s="114" t="e">
        <f>+#REF!</f>
        <v>#REF!</v>
      </c>
      <c r="R31" s="65"/>
      <c r="S31" s="115"/>
      <c r="T31" s="112" t="e">
        <f>+#REF!</f>
        <v>#REF!</v>
      </c>
      <c r="U31" s="112" t="e">
        <f>+#REF!</f>
        <v>#REF!</v>
      </c>
      <c r="V31" s="112" t="e">
        <f>+#REF!</f>
        <v>#REF!</v>
      </c>
      <c r="W31" s="9"/>
    </row>
    <row r="32" spans="1:23" s="56" customFormat="1" x14ac:dyDescent="0.25">
      <c r="D32" s="57"/>
      <c r="E32" s="57"/>
      <c r="F32" s="57"/>
      <c r="G32" s="57"/>
      <c r="H32" s="57"/>
      <c r="I32" s="57"/>
      <c r="J32" s="57"/>
      <c r="K32" s="57"/>
      <c r="L32" s="57"/>
      <c r="M32" s="57"/>
      <c r="N32" s="57"/>
      <c r="O32" s="57"/>
      <c r="P32" s="57"/>
      <c r="R32" s="57"/>
      <c r="S32" s="57"/>
      <c r="T32" s="57"/>
      <c r="U32" s="57"/>
      <c r="V32" s="57"/>
      <c r="W32" s="59"/>
    </row>
    <row r="33" spans="4:23" s="56" customFormat="1" x14ac:dyDescent="0.25">
      <c r="D33" s="57"/>
      <c r="E33" s="57"/>
      <c r="F33" s="57"/>
      <c r="G33" s="57"/>
      <c r="H33" s="57"/>
      <c r="I33" s="57"/>
      <c r="J33" s="57"/>
      <c r="K33" s="57"/>
      <c r="L33" s="57"/>
      <c r="M33" s="57"/>
      <c r="N33" s="57"/>
      <c r="O33" s="57"/>
      <c r="P33" s="57"/>
      <c r="R33" s="57"/>
      <c r="S33" s="57"/>
      <c r="T33" s="57"/>
      <c r="U33" s="57"/>
      <c r="V33" s="57"/>
      <c r="W33" s="59"/>
    </row>
    <row r="34" spans="4:23" s="56" customFormat="1" x14ac:dyDescent="0.25">
      <c r="D34" s="57"/>
      <c r="E34" s="57"/>
      <c r="F34" s="57"/>
      <c r="G34" s="57"/>
      <c r="H34" s="57"/>
      <c r="I34" s="57"/>
      <c r="J34" s="57"/>
      <c r="K34" s="57"/>
      <c r="L34" s="57"/>
      <c r="M34" s="57"/>
      <c r="N34" s="57"/>
      <c r="O34" s="57"/>
      <c r="P34" s="57"/>
      <c r="R34" s="57"/>
      <c r="S34" s="57"/>
      <c r="T34" s="57"/>
      <c r="U34" s="57"/>
      <c r="V34" s="57"/>
      <c r="W34" s="59"/>
    </row>
    <row r="35" spans="4:23" s="56" customFormat="1" x14ac:dyDescent="0.25">
      <c r="D35" s="57"/>
      <c r="E35" s="57"/>
      <c r="F35" s="57"/>
      <c r="G35" s="57"/>
      <c r="H35" s="57"/>
      <c r="I35" s="57"/>
      <c r="J35" s="57"/>
      <c r="K35" s="57"/>
      <c r="L35" s="57"/>
      <c r="M35" s="57"/>
      <c r="N35" s="57"/>
      <c r="O35" s="57"/>
      <c r="P35" s="57"/>
      <c r="R35" s="57"/>
      <c r="S35" s="57"/>
      <c r="T35" s="57"/>
      <c r="U35" s="57"/>
      <c r="V35" s="57"/>
      <c r="W35" s="59"/>
    </row>
    <row r="36" spans="4:23" s="56" customFormat="1" x14ac:dyDescent="0.25">
      <c r="D36" s="57"/>
      <c r="E36" s="57"/>
      <c r="F36" s="57"/>
      <c r="G36" s="57"/>
      <c r="H36" s="57"/>
      <c r="I36" s="57"/>
      <c r="J36" s="57"/>
      <c r="K36" s="57"/>
      <c r="L36" s="57"/>
      <c r="M36" s="57"/>
      <c r="N36" s="57"/>
      <c r="O36" s="57"/>
      <c r="P36" s="57"/>
      <c r="R36" s="57"/>
      <c r="S36" s="57"/>
      <c r="T36" s="57"/>
      <c r="U36" s="57"/>
      <c r="V36" s="57"/>
      <c r="W36" s="59"/>
    </row>
    <row r="37" spans="4:23" s="56" customFormat="1" x14ac:dyDescent="0.25">
      <c r="D37" s="57"/>
      <c r="E37" s="57"/>
      <c r="F37" s="57"/>
      <c r="G37" s="57"/>
      <c r="H37" s="57"/>
      <c r="I37" s="57"/>
      <c r="J37" s="57"/>
      <c r="K37" s="57"/>
      <c r="L37" s="57"/>
      <c r="M37" s="57"/>
      <c r="N37" s="57"/>
      <c r="O37" s="57"/>
      <c r="P37" s="57"/>
      <c r="R37" s="57"/>
      <c r="S37" s="57"/>
      <c r="T37" s="57"/>
      <c r="U37" s="57"/>
      <c r="V37" s="57"/>
      <c r="W37" s="59"/>
    </row>
    <row r="38" spans="4:23" s="56" customFormat="1" x14ac:dyDescent="0.25">
      <c r="D38" s="57"/>
      <c r="E38" s="57"/>
      <c r="F38" s="57"/>
      <c r="G38" s="57"/>
      <c r="H38" s="57"/>
      <c r="I38" s="57"/>
      <c r="J38" s="57"/>
      <c r="K38" s="57"/>
      <c r="L38" s="57"/>
      <c r="M38" s="57"/>
      <c r="N38" s="57"/>
      <c r="O38" s="57"/>
      <c r="P38" s="57"/>
      <c r="R38" s="57"/>
      <c r="S38" s="57"/>
      <c r="T38" s="57"/>
      <c r="U38" s="57"/>
      <c r="V38" s="57"/>
      <c r="W38" s="59"/>
    </row>
    <row r="39" spans="4:23" s="56" customFormat="1" x14ac:dyDescent="0.25">
      <c r="D39" s="57"/>
      <c r="E39" s="57"/>
      <c r="F39" s="57"/>
      <c r="G39" s="57"/>
      <c r="H39" s="57"/>
      <c r="I39" s="57"/>
      <c r="J39" s="57"/>
      <c r="K39" s="57"/>
      <c r="L39" s="57"/>
      <c r="M39" s="57"/>
      <c r="N39" s="57"/>
      <c r="O39" s="57"/>
      <c r="P39" s="57"/>
      <c r="R39" s="57"/>
      <c r="S39" s="57"/>
      <c r="T39" s="57"/>
      <c r="U39" s="57"/>
      <c r="V39" s="57"/>
      <c r="W39" s="59"/>
    </row>
    <row r="40" spans="4:23" s="56" customFormat="1" x14ac:dyDescent="0.25">
      <c r="D40" s="57"/>
      <c r="E40" s="57"/>
      <c r="F40" s="57"/>
      <c r="G40" s="57"/>
      <c r="H40" s="57"/>
      <c r="I40" s="57"/>
      <c r="J40" s="57"/>
      <c r="K40" s="57"/>
      <c r="L40" s="57"/>
      <c r="M40" s="57"/>
      <c r="N40" s="57"/>
      <c r="O40" s="57"/>
      <c r="P40" s="57"/>
      <c r="R40" s="57"/>
      <c r="S40" s="57"/>
      <c r="T40" s="57"/>
      <c r="U40" s="57"/>
      <c r="V40" s="57"/>
      <c r="W40" s="59"/>
    </row>
    <row r="41" spans="4:23" s="56" customFormat="1" x14ac:dyDescent="0.25">
      <c r="D41" s="57"/>
      <c r="E41" s="57"/>
      <c r="F41" s="57"/>
      <c r="G41" s="57"/>
      <c r="H41" s="57"/>
      <c r="I41" s="57"/>
      <c r="J41" s="57"/>
      <c r="K41" s="57"/>
      <c r="L41" s="57"/>
      <c r="M41" s="57"/>
      <c r="N41" s="57"/>
      <c r="O41" s="57"/>
      <c r="P41" s="57"/>
      <c r="R41" s="57"/>
      <c r="S41" s="57"/>
      <c r="T41" s="57"/>
      <c r="U41" s="57"/>
      <c r="V41" s="57"/>
      <c r="W41" s="59"/>
    </row>
    <row r="42" spans="4:23" s="56" customFormat="1" x14ac:dyDescent="0.25">
      <c r="D42" s="57"/>
      <c r="E42" s="57"/>
      <c r="F42" s="57"/>
      <c r="G42" s="57"/>
      <c r="H42" s="57"/>
      <c r="I42" s="57"/>
      <c r="J42" s="57"/>
      <c r="K42" s="57"/>
      <c r="L42" s="57"/>
      <c r="M42" s="57"/>
      <c r="N42" s="57"/>
      <c r="O42" s="57"/>
      <c r="P42" s="57"/>
      <c r="R42" s="57"/>
      <c r="S42" s="57"/>
      <c r="T42" s="57"/>
      <c r="U42" s="57"/>
      <c r="V42" s="57"/>
      <c r="W42" s="59"/>
    </row>
    <row r="43" spans="4:23" s="56" customFormat="1" x14ac:dyDescent="0.25">
      <c r="D43" s="57"/>
      <c r="E43" s="57"/>
      <c r="F43" s="57"/>
      <c r="G43" s="57"/>
      <c r="H43" s="57"/>
      <c r="I43" s="57"/>
      <c r="J43" s="57"/>
      <c r="K43" s="57"/>
      <c r="L43" s="57"/>
      <c r="M43" s="57"/>
      <c r="N43" s="57"/>
      <c r="O43" s="57"/>
      <c r="P43" s="57"/>
      <c r="R43" s="57"/>
      <c r="S43" s="57"/>
      <c r="T43" s="57"/>
      <c r="U43" s="57"/>
      <c r="V43" s="57"/>
      <c r="W43" s="59"/>
    </row>
    <row r="44" spans="4:23" s="56" customFormat="1" x14ac:dyDescent="0.25">
      <c r="D44" s="57"/>
      <c r="E44" s="57"/>
      <c r="F44" s="57"/>
      <c r="G44" s="57"/>
      <c r="H44" s="57"/>
      <c r="I44" s="57"/>
      <c r="J44" s="57"/>
      <c r="K44" s="57"/>
      <c r="L44" s="57"/>
      <c r="M44" s="57"/>
      <c r="N44" s="57"/>
      <c r="O44" s="57"/>
      <c r="P44" s="57"/>
      <c r="R44" s="57"/>
      <c r="S44" s="57"/>
      <c r="T44" s="57"/>
      <c r="U44" s="57"/>
      <c r="V44" s="57"/>
      <c r="W44" s="59"/>
    </row>
    <row r="45" spans="4:23" s="56" customFormat="1" x14ac:dyDescent="0.25">
      <c r="D45" s="57"/>
      <c r="E45" s="57"/>
      <c r="F45" s="57"/>
      <c r="G45" s="57"/>
      <c r="H45" s="57"/>
      <c r="I45" s="57"/>
      <c r="J45" s="57"/>
      <c r="K45" s="57"/>
      <c r="L45" s="57"/>
      <c r="M45" s="57"/>
      <c r="N45" s="57"/>
      <c r="O45" s="57"/>
      <c r="P45" s="57"/>
      <c r="R45" s="57"/>
      <c r="S45" s="57"/>
      <c r="T45" s="57"/>
      <c r="U45" s="57"/>
      <c r="V45" s="57"/>
      <c r="W45" s="59"/>
    </row>
    <row r="46" spans="4:23" s="56" customFormat="1" x14ac:dyDescent="0.25">
      <c r="D46" s="57"/>
      <c r="E46" s="57"/>
      <c r="F46" s="57"/>
      <c r="G46" s="57"/>
      <c r="H46" s="57"/>
      <c r="I46" s="57"/>
      <c r="J46" s="57"/>
      <c r="K46" s="57"/>
      <c r="L46" s="57"/>
      <c r="M46" s="57"/>
      <c r="N46" s="57"/>
      <c r="O46" s="57"/>
      <c r="P46" s="57"/>
      <c r="R46" s="57"/>
      <c r="S46" s="57"/>
      <c r="T46" s="57"/>
      <c r="U46" s="57"/>
      <c r="V46" s="57"/>
      <c r="W46" s="59"/>
    </row>
    <row r="47" spans="4:23" s="56" customFormat="1" x14ac:dyDescent="0.25">
      <c r="D47" s="57"/>
      <c r="E47" s="57"/>
      <c r="F47" s="57"/>
      <c r="G47" s="57"/>
      <c r="H47" s="57"/>
      <c r="I47" s="57"/>
      <c r="J47" s="57"/>
      <c r="K47" s="57"/>
      <c r="L47" s="57"/>
      <c r="M47" s="57"/>
      <c r="N47" s="57"/>
      <c r="O47" s="57"/>
      <c r="P47" s="57"/>
      <c r="R47" s="57"/>
      <c r="S47" s="57"/>
      <c r="T47" s="57"/>
      <c r="U47" s="57"/>
      <c r="V47" s="57"/>
      <c r="W47" s="59"/>
    </row>
    <row r="48" spans="4:23" s="56" customFormat="1" x14ac:dyDescent="0.25">
      <c r="D48" s="57"/>
      <c r="E48" s="57"/>
      <c r="F48" s="57"/>
      <c r="G48" s="57"/>
      <c r="H48" s="57"/>
      <c r="I48" s="57"/>
      <c r="J48" s="57"/>
      <c r="K48" s="57"/>
      <c r="L48" s="57"/>
      <c r="M48" s="57"/>
      <c r="N48" s="57"/>
      <c r="O48" s="57"/>
      <c r="P48" s="57"/>
      <c r="R48" s="57"/>
      <c r="S48" s="57"/>
      <c r="T48" s="57"/>
      <c r="U48" s="57"/>
      <c r="V48" s="57"/>
      <c r="W48" s="59"/>
    </row>
    <row r="49" spans="4:23" s="56" customFormat="1" x14ac:dyDescent="0.25">
      <c r="D49" s="57"/>
      <c r="E49" s="57"/>
      <c r="F49" s="57"/>
      <c r="G49" s="57"/>
      <c r="H49" s="57"/>
      <c r="I49" s="57"/>
      <c r="J49" s="57"/>
      <c r="K49" s="57"/>
      <c r="L49" s="57"/>
      <c r="M49" s="57"/>
      <c r="N49" s="57"/>
      <c r="O49" s="57"/>
      <c r="P49" s="57"/>
      <c r="R49" s="57"/>
      <c r="S49" s="57"/>
      <c r="T49" s="57"/>
      <c r="U49" s="57"/>
      <c r="V49" s="57"/>
      <c r="W49" s="59"/>
    </row>
    <row r="50" spans="4:23" s="56" customFormat="1" x14ac:dyDescent="0.25">
      <c r="D50" s="57"/>
      <c r="E50" s="57"/>
      <c r="F50" s="57"/>
      <c r="G50" s="57"/>
      <c r="H50" s="57"/>
      <c r="I50" s="57"/>
      <c r="J50" s="57"/>
      <c r="K50" s="57"/>
      <c r="L50" s="57"/>
      <c r="M50" s="57"/>
      <c r="N50" s="57"/>
      <c r="O50" s="57"/>
      <c r="P50" s="57"/>
      <c r="R50" s="57"/>
      <c r="S50" s="57"/>
      <c r="T50" s="57"/>
      <c r="U50" s="57"/>
      <c r="V50" s="57"/>
      <c r="W50" s="59"/>
    </row>
    <row r="51" spans="4:23" s="56" customFormat="1" x14ac:dyDescent="0.25">
      <c r="D51" s="57"/>
      <c r="E51" s="57"/>
      <c r="F51" s="57"/>
      <c r="G51" s="57"/>
      <c r="H51" s="57"/>
      <c r="I51" s="57"/>
      <c r="J51" s="57"/>
      <c r="K51" s="57"/>
      <c r="L51" s="57"/>
      <c r="M51" s="57"/>
      <c r="N51" s="57"/>
      <c r="O51" s="57"/>
      <c r="P51" s="57"/>
      <c r="R51" s="57"/>
      <c r="S51" s="57"/>
      <c r="T51" s="57"/>
      <c r="U51" s="57"/>
      <c r="V51" s="57"/>
      <c r="W51" s="59"/>
    </row>
    <row r="52" spans="4:23" s="56" customFormat="1" x14ac:dyDescent="0.25">
      <c r="D52" s="57"/>
      <c r="E52" s="57"/>
      <c r="F52" s="57"/>
      <c r="G52" s="57"/>
      <c r="H52" s="57"/>
      <c r="I52" s="57"/>
      <c r="J52" s="57"/>
      <c r="K52" s="57"/>
      <c r="L52" s="57"/>
      <c r="M52" s="57"/>
      <c r="N52" s="57"/>
      <c r="O52" s="57"/>
      <c r="P52" s="57"/>
      <c r="R52" s="57"/>
      <c r="S52" s="57"/>
      <c r="T52" s="57"/>
      <c r="U52" s="57"/>
      <c r="V52" s="57"/>
      <c r="W52" s="59"/>
    </row>
    <row r="53" spans="4:23" s="56" customFormat="1" x14ac:dyDescent="0.25">
      <c r="D53" s="57"/>
      <c r="E53" s="57"/>
      <c r="F53" s="57"/>
      <c r="G53" s="57"/>
      <c r="H53" s="57"/>
      <c r="I53" s="57"/>
      <c r="J53" s="57"/>
      <c r="K53" s="57"/>
      <c r="L53" s="57"/>
      <c r="M53" s="57"/>
      <c r="N53" s="57"/>
      <c r="O53" s="57"/>
      <c r="P53" s="57"/>
      <c r="R53" s="57"/>
      <c r="S53" s="57"/>
      <c r="T53" s="57"/>
      <c r="U53" s="57"/>
      <c r="V53" s="57"/>
      <c r="W53" s="59"/>
    </row>
    <row r="54" spans="4:23" s="56" customFormat="1" x14ac:dyDescent="0.25">
      <c r="D54" s="57"/>
      <c r="E54" s="57"/>
      <c r="F54" s="57"/>
      <c r="G54" s="57"/>
      <c r="H54" s="57"/>
      <c r="I54" s="57"/>
      <c r="J54" s="57"/>
      <c r="K54" s="57"/>
      <c r="L54" s="57"/>
      <c r="M54" s="57"/>
      <c r="N54" s="57"/>
      <c r="O54" s="57"/>
      <c r="P54" s="57"/>
      <c r="R54" s="57"/>
      <c r="S54" s="57"/>
      <c r="T54" s="57"/>
      <c r="U54" s="57"/>
      <c r="V54" s="57"/>
      <c r="W54" s="59"/>
    </row>
    <row r="55" spans="4:23" s="56" customFormat="1" x14ac:dyDescent="0.25">
      <c r="D55" s="57"/>
      <c r="E55" s="57"/>
      <c r="F55" s="57"/>
      <c r="G55" s="57"/>
      <c r="H55" s="57"/>
      <c r="I55" s="57"/>
      <c r="J55" s="57"/>
      <c r="K55" s="57"/>
      <c r="L55" s="57"/>
      <c r="M55" s="57"/>
      <c r="N55" s="57"/>
      <c r="O55" s="57"/>
      <c r="P55" s="57"/>
      <c r="R55" s="57"/>
      <c r="S55" s="57"/>
      <c r="T55" s="57"/>
      <c r="U55" s="57"/>
      <c r="V55" s="57"/>
      <c r="W55" s="59"/>
    </row>
    <row r="56" spans="4:23" s="56" customFormat="1" x14ac:dyDescent="0.25">
      <c r="D56" s="57"/>
      <c r="E56" s="57"/>
      <c r="F56" s="57"/>
      <c r="G56" s="57"/>
      <c r="H56" s="57"/>
      <c r="I56" s="57"/>
      <c r="J56" s="57"/>
      <c r="K56" s="57"/>
      <c r="L56" s="57"/>
      <c r="M56" s="57"/>
      <c r="N56" s="57"/>
      <c r="O56" s="57"/>
      <c r="P56" s="57"/>
      <c r="R56" s="57"/>
      <c r="S56" s="57"/>
      <c r="T56" s="57"/>
      <c r="U56" s="57"/>
      <c r="V56" s="57"/>
      <c r="W56" s="59"/>
    </row>
    <row r="57" spans="4:23" s="56" customFormat="1" x14ac:dyDescent="0.25">
      <c r="D57" s="57"/>
      <c r="E57" s="57"/>
      <c r="F57" s="57"/>
      <c r="G57" s="57"/>
      <c r="H57" s="57"/>
      <c r="I57" s="57"/>
      <c r="J57" s="57"/>
      <c r="K57" s="57"/>
      <c r="L57" s="57"/>
      <c r="M57" s="57"/>
      <c r="N57" s="57"/>
      <c r="O57" s="57"/>
      <c r="P57" s="57"/>
      <c r="R57" s="57"/>
      <c r="S57" s="57"/>
      <c r="T57" s="57"/>
      <c r="U57" s="57"/>
      <c r="V57" s="57"/>
      <c r="W57" s="59"/>
    </row>
    <row r="58" spans="4:23" s="56" customFormat="1" x14ac:dyDescent="0.25">
      <c r="D58" s="57"/>
      <c r="E58" s="57"/>
      <c r="F58" s="57"/>
      <c r="G58" s="57"/>
      <c r="H58" s="57"/>
      <c r="I58" s="57"/>
      <c r="J58" s="57"/>
      <c r="K58" s="57"/>
      <c r="L58" s="57"/>
      <c r="M58" s="57"/>
      <c r="N58" s="57"/>
      <c r="O58" s="57"/>
      <c r="P58" s="57"/>
      <c r="R58" s="57"/>
      <c r="S58" s="57"/>
      <c r="T58" s="57"/>
      <c r="U58" s="57"/>
      <c r="V58" s="57"/>
      <c r="W58" s="59"/>
    </row>
  </sheetData>
  <autoFilter ref="A7:C58" xr:uid="{77D6B1E7-D8FC-4B16-81A4-3517C5694DCD}"/>
  <dataConsolidate/>
  <mergeCells count="53">
    <mergeCell ref="Q7:Q8"/>
    <mergeCell ref="R7:R8"/>
    <mergeCell ref="Q15:Q16"/>
    <mergeCell ref="D28:D29"/>
    <mergeCell ref="E28:E29"/>
    <mergeCell ref="I7:J7"/>
    <mergeCell ref="K7:L7"/>
    <mergeCell ref="M7:N7"/>
    <mergeCell ref="O7:P7"/>
    <mergeCell ref="D30:D31"/>
    <mergeCell ref="E30:E31"/>
    <mergeCell ref="D23:D24"/>
    <mergeCell ref="E23:E24"/>
    <mergeCell ref="W15:W16"/>
    <mergeCell ref="D21:D22"/>
    <mergeCell ref="E21:E22"/>
    <mergeCell ref="A25:A26"/>
    <mergeCell ref="D25:D27"/>
    <mergeCell ref="E25:E27"/>
    <mergeCell ref="T15:T16"/>
    <mergeCell ref="I15:I16"/>
    <mergeCell ref="J15:J16"/>
    <mergeCell ref="K15:K16"/>
    <mergeCell ref="L15:L16"/>
    <mergeCell ref="M15:M16"/>
    <mergeCell ref="N15:N16"/>
    <mergeCell ref="O15:O16"/>
    <mergeCell ref="V7:V8"/>
    <mergeCell ref="W7:W8"/>
    <mergeCell ref="D15:D20"/>
    <mergeCell ref="E15:E20"/>
    <mergeCell ref="F15:F16"/>
    <mergeCell ref="G15:G16"/>
    <mergeCell ref="H15:H16"/>
    <mergeCell ref="S15:S16"/>
    <mergeCell ref="F7:F8"/>
    <mergeCell ref="G7:G8"/>
    <mergeCell ref="H7:H8"/>
    <mergeCell ref="S7:S8"/>
    <mergeCell ref="T7:T8"/>
    <mergeCell ref="U7:U8"/>
    <mergeCell ref="U15:U16"/>
    <mergeCell ref="V15:V16"/>
    <mergeCell ref="A1:D4"/>
    <mergeCell ref="E1:V3"/>
    <mergeCell ref="W2:W3"/>
    <mergeCell ref="E4:U4"/>
    <mergeCell ref="A5:W5"/>
    <mergeCell ref="A7:A8"/>
    <mergeCell ref="B7:B8"/>
    <mergeCell ref="C7:C8"/>
    <mergeCell ref="D7:D8"/>
    <mergeCell ref="E7:E8"/>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WZW27"/>
  <sheetViews>
    <sheetView showGridLines="0" topLeftCell="D1" zoomScale="70" zoomScaleNormal="70" zoomScaleSheetLayoutView="75" zoomScalePageLayoutView="75" workbookViewId="0">
      <selection sqref="A1:D4"/>
    </sheetView>
  </sheetViews>
  <sheetFormatPr baseColWidth="10" defaultRowHeight="14.25" outlineLevelCol="1" x14ac:dyDescent="0.25"/>
  <cols>
    <col min="1" max="1" width="12.28515625" style="16" hidden="1" customWidth="1" outlineLevel="1"/>
    <col min="2" max="2" width="17.140625" style="16" hidden="1" customWidth="1" outlineLevel="1"/>
    <col min="3" max="3" width="20.42578125" style="16" hidden="1" customWidth="1" outlineLevel="1"/>
    <col min="4" max="4" width="35.7109375" style="17" customWidth="1" collapsed="1"/>
    <col min="5" max="5" width="24.140625" style="17" customWidth="1"/>
    <col min="6" max="6" width="32.28515625" style="17" customWidth="1"/>
    <col min="7" max="7" width="18.7109375" style="17" customWidth="1"/>
    <col min="8" max="8" width="14.7109375" style="17" customWidth="1"/>
    <col min="9" max="9" width="18.7109375" style="17" customWidth="1" outlineLevel="1"/>
    <col min="10" max="10" width="40.7109375" style="17" customWidth="1" outlineLevel="1"/>
    <col min="11" max="11" width="18.7109375" style="17" customWidth="1" outlineLevel="1"/>
    <col min="12" max="12" width="40.7109375" style="17" customWidth="1" outlineLevel="1"/>
    <col min="13" max="13" width="18.7109375" style="17" customWidth="1" outlineLevel="1"/>
    <col min="14" max="14" width="40.7109375" style="17" customWidth="1" outlineLevel="1"/>
    <col min="15" max="15" width="18.7109375" style="17" hidden="1" customWidth="1" outlineLevel="1"/>
    <col min="16" max="16" width="40.7109375" style="17" hidden="1" customWidth="1" outlineLevel="1"/>
    <col min="17" max="17" width="17.7109375" style="16" hidden="1" customWidth="1"/>
    <col min="18" max="18" width="90.7109375" style="17" hidden="1" customWidth="1"/>
    <col min="19" max="19" width="14.85546875" style="17" hidden="1" customWidth="1"/>
    <col min="20" max="20" width="13.5703125" style="17" customWidth="1"/>
    <col min="21" max="21" width="14.85546875" style="17" customWidth="1"/>
    <col min="22" max="22" width="18.7109375" style="17" customWidth="1"/>
    <col min="23" max="23" width="30.28515625" style="18" customWidth="1"/>
    <col min="24" max="16245" width="11.42578125" style="16"/>
    <col min="16246" max="16246" width="8.7109375" style="16" customWidth="1"/>
    <col min="16247" max="16384" width="19.7109375" style="16" customWidth="1"/>
  </cols>
  <sheetData>
    <row r="1" spans="1:24 16247:16247" s="2" customFormat="1" ht="15" customHeight="1" x14ac:dyDescent="0.25">
      <c r="A1" s="419"/>
      <c r="B1" s="419"/>
      <c r="C1" s="419"/>
      <c r="D1" s="419"/>
      <c r="E1" s="408" t="s">
        <v>0</v>
      </c>
      <c r="F1" s="409"/>
      <c r="G1" s="409"/>
      <c r="H1" s="409"/>
      <c r="I1" s="409"/>
      <c r="J1" s="409"/>
      <c r="K1" s="409"/>
      <c r="L1" s="409"/>
      <c r="M1" s="409"/>
      <c r="N1" s="409"/>
      <c r="O1" s="409"/>
      <c r="P1" s="409"/>
      <c r="Q1" s="409"/>
      <c r="R1" s="409"/>
      <c r="S1" s="409"/>
      <c r="T1" s="409"/>
      <c r="U1" s="409"/>
      <c r="V1" s="410"/>
      <c r="W1" s="1" t="s">
        <v>1</v>
      </c>
      <c r="WZW1" s="2" t="s">
        <v>2</v>
      </c>
    </row>
    <row r="2" spans="1:24 16247:16247" s="3" customFormat="1" ht="32.25" customHeight="1" x14ac:dyDescent="0.25">
      <c r="A2" s="419"/>
      <c r="B2" s="419"/>
      <c r="C2" s="419"/>
      <c r="D2" s="419"/>
      <c r="E2" s="411"/>
      <c r="F2" s="412"/>
      <c r="G2" s="412"/>
      <c r="H2" s="412"/>
      <c r="I2" s="412"/>
      <c r="J2" s="412"/>
      <c r="K2" s="412"/>
      <c r="L2" s="412"/>
      <c r="M2" s="412"/>
      <c r="N2" s="412"/>
      <c r="O2" s="412"/>
      <c r="P2" s="412"/>
      <c r="Q2" s="412"/>
      <c r="R2" s="412"/>
      <c r="S2" s="412"/>
      <c r="T2" s="412"/>
      <c r="U2" s="412"/>
      <c r="V2" s="413"/>
      <c r="W2" s="417" t="s">
        <v>3</v>
      </c>
      <c r="X2" s="2"/>
    </row>
    <row r="3" spans="1:24 16247:16247" s="2" customFormat="1" ht="23.25" customHeight="1" x14ac:dyDescent="0.25">
      <c r="A3" s="419"/>
      <c r="B3" s="419"/>
      <c r="C3" s="419"/>
      <c r="D3" s="419"/>
      <c r="E3" s="414"/>
      <c r="F3" s="415"/>
      <c r="G3" s="415"/>
      <c r="H3" s="415"/>
      <c r="I3" s="415"/>
      <c r="J3" s="415"/>
      <c r="K3" s="415"/>
      <c r="L3" s="415"/>
      <c r="M3" s="415"/>
      <c r="N3" s="415"/>
      <c r="O3" s="415"/>
      <c r="P3" s="415"/>
      <c r="Q3" s="415"/>
      <c r="R3" s="415"/>
      <c r="S3" s="415"/>
      <c r="T3" s="415"/>
      <c r="U3" s="415"/>
      <c r="V3" s="416"/>
      <c r="W3" s="487"/>
      <c r="WZW3" s="2" t="s">
        <v>4</v>
      </c>
    </row>
    <row r="4" spans="1:24 16247:16247" s="2" customFormat="1" ht="30" customHeight="1" x14ac:dyDescent="0.25">
      <c r="A4" s="419"/>
      <c r="B4" s="419"/>
      <c r="C4" s="419"/>
      <c r="D4" s="419"/>
      <c r="E4" s="426" t="s">
        <v>5</v>
      </c>
      <c r="F4" s="427"/>
      <c r="G4" s="427"/>
      <c r="H4" s="427"/>
      <c r="I4" s="427"/>
      <c r="J4" s="427"/>
      <c r="K4" s="427"/>
      <c r="L4" s="427"/>
      <c r="M4" s="427"/>
      <c r="N4" s="427"/>
      <c r="O4" s="427"/>
      <c r="P4" s="427"/>
      <c r="Q4" s="427"/>
      <c r="R4" s="427"/>
      <c r="S4" s="427"/>
      <c r="T4" s="427"/>
      <c r="U4" s="428"/>
      <c r="V4" s="4" t="s">
        <v>6</v>
      </c>
      <c r="W4" s="4">
        <v>7</v>
      </c>
    </row>
    <row r="5" spans="1:24 16247:16247" s="51" customFormat="1" ht="32.25" customHeight="1" x14ac:dyDescent="0.25">
      <c r="A5" s="420" t="s">
        <v>234</v>
      </c>
      <c r="B5" s="421"/>
      <c r="C5" s="421"/>
      <c r="D5" s="421"/>
      <c r="E5" s="421"/>
      <c r="F5" s="421"/>
      <c r="G5" s="421"/>
      <c r="H5" s="421"/>
      <c r="I5" s="421"/>
      <c r="J5" s="421"/>
      <c r="K5" s="421"/>
      <c r="L5" s="421"/>
      <c r="M5" s="421"/>
      <c r="N5" s="421"/>
      <c r="O5" s="421"/>
      <c r="P5" s="421"/>
      <c r="Q5" s="421"/>
      <c r="R5" s="421"/>
      <c r="S5" s="421"/>
      <c r="T5" s="421"/>
      <c r="U5" s="421"/>
      <c r="V5" s="421"/>
      <c r="W5" s="422"/>
    </row>
    <row r="6" spans="1:24 16247:16247" s="5" customFormat="1" ht="9.75" customHeight="1" x14ac:dyDescent="0.25">
      <c r="D6" s="6"/>
      <c r="E6" s="7"/>
      <c r="F6" s="7"/>
      <c r="G6" s="7"/>
      <c r="H6" s="7"/>
      <c r="I6" s="7"/>
      <c r="J6" s="7"/>
      <c r="K6" s="7"/>
      <c r="L6" s="7"/>
      <c r="M6" s="7"/>
      <c r="N6" s="7"/>
      <c r="O6" s="7"/>
      <c r="P6" s="7"/>
      <c r="Q6" s="7"/>
      <c r="R6" s="7"/>
      <c r="S6" s="7"/>
      <c r="T6" s="7"/>
      <c r="U6" s="7"/>
      <c r="V6" s="7"/>
      <c r="W6" s="7"/>
    </row>
    <row r="7" spans="1:24 16247:16247" s="55" customFormat="1" ht="18" customHeight="1" x14ac:dyDescent="0.25">
      <c r="A7" s="431" t="s">
        <v>7</v>
      </c>
      <c r="B7" s="431" t="s">
        <v>8</v>
      </c>
      <c r="C7" s="431" t="s">
        <v>9</v>
      </c>
      <c r="D7" s="431" t="s">
        <v>10</v>
      </c>
      <c r="E7" s="431" t="s">
        <v>11</v>
      </c>
      <c r="F7" s="431" t="s">
        <v>12</v>
      </c>
      <c r="G7" s="404" t="s">
        <v>13</v>
      </c>
      <c r="H7" s="404" t="s">
        <v>288</v>
      </c>
      <c r="I7" s="402" t="s">
        <v>291</v>
      </c>
      <c r="J7" s="403"/>
      <c r="K7" s="402" t="s">
        <v>292</v>
      </c>
      <c r="L7" s="403"/>
      <c r="M7" s="402" t="s">
        <v>293</v>
      </c>
      <c r="N7" s="403"/>
      <c r="O7" s="402" t="s">
        <v>294</v>
      </c>
      <c r="P7" s="403"/>
      <c r="Q7" s="405" t="s">
        <v>299</v>
      </c>
      <c r="R7" s="405" t="s">
        <v>227</v>
      </c>
      <c r="S7" s="404"/>
      <c r="T7" s="404" t="s">
        <v>289</v>
      </c>
      <c r="U7" s="404" t="s">
        <v>290</v>
      </c>
      <c r="V7" s="404" t="s">
        <v>14</v>
      </c>
      <c r="W7" s="429" t="s">
        <v>15</v>
      </c>
    </row>
    <row r="8" spans="1:24 16247:16247" s="55" customFormat="1" ht="18" customHeight="1" x14ac:dyDescent="0.25">
      <c r="A8" s="431"/>
      <c r="B8" s="431"/>
      <c r="C8" s="431"/>
      <c r="D8" s="431"/>
      <c r="E8" s="431"/>
      <c r="F8" s="431"/>
      <c r="G8" s="404"/>
      <c r="H8" s="404"/>
      <c r="I8" s="398" t="s">
        <v>220</v>
      </c>
      <c r="J8" s="398" t="s">
        <v>221</v>
      </c>
      <c r="K8" s="398" t="s">
        <v>220</v>
      </c>
      <c r="L8" s="398" t="s">
        <v>221</v>
      </c>
      <c r="M8" s="398" t="s">
        <v>220</v>
      </c>
      <c r="N8" s="398" t="s">
        <v>221</v>
      </c>
      <c r="O8" s="398" t="s">
        <v>220</v>
      </c>
      <c r="P8" s="398" t="s">
        <v>221</v>
      </c>
      <c r="Q8" s="406"/>
      <c r="R8" s="406"/>
      <c r="S8" s="404"/>
      <c r="T8" s="404"/>
      <c r="U8" s="404"/>
      <c r="V8" s="404"/>
      <c r="W8" s="430"/>
    </row>
    <row r="9" spans="1:24 16247:16247" s="10" customFormat="1" ht="199.5" x14ac:dyDescent="0.25">
      <c r="A9" s="11" t="s">
        <v>16</v>
      </c>
      <c r="B9" s="11" t="s">
        <v>16</v>
      </c>
      <c r="C9" s="11" t="s">
        <v>17</v>
      </c>
      <c r="D9" s="278" t="s">
        <v>207</v>
      </c>
      <c r="E9" s="277" t="s">
        <v>87</v>
      </c>
      <c r="F9" s="277" t="s">
        <v>208</v>
      </c>
      <c r="G9" s="277" t="s">
        <v>26</v>
      </c>
      <c r="H9" s="98">
        <v>0.2</v>
      </c>
      <c r="I9" s="98">
        <v>0.1</v>
      </c>
      <c r="J9" s="66" t="s">
        <v>370</v>
      </c>
      <c r="K9" s="53">
        <v>0.15</v>
      </c>
      <c r="L9" s="100" t="s">
        <v>649</v>
      </c>
      <c r="M9" s="53">
        <v>0.17</v>
      </c>
      <c r="N9" s="61" t="s">
        <v>683</v>
      </c>
      <c r="O9" s="43"/>
      <c r="P9" s="67"/>
      <c r="Q9" s="98">
        <v>0</v>
      </c>
      <c r="R9" s="67">
        <f>+P9</f>
        <v>0</v>
      </c>
      <c r="S9" s="98"/>
      <c r="T9" s="98">
        <v>0.7</v>
      </c>
      <c r="U9" s="98">
        <v>1</v>
      </c>
      <c r="V9" s="98">
        <v>1</v>
      </c>
      <c r="W9" s="144" t="s">
        <v>209</v>
      </c>
    </row>
    <row r="10" spans="1:24 16247:16247" s="10" customFormat="1" ht="409.5" x14ac:dyDescent="0.25">
      <c r="A10" s="11"/>
      <c r="B10" s="11"/>
      <c r="C10" s="11"/>
      <c r="D10" s="466" t="s">
        <v>210</v>
      </c>
      <c r="E10" s="277" t="s">
        <v>225</v>
      </c>
      <c r="F10" s="494" t="s">
        <v>287</v>
      </c>
      <c r="G10" s="466" t="s">
        <v>30</v>
      </c>
      <c r="H10" s="488">
        <v>0.8</v>
      </c>
      <c r="I10" s="42">
        <v>0.27</v>
      </c>
      <c r="J10" s="66" t="s">
        <v>371</v>
      </c>
      <c r="K10" s="37">
        <v>0.53</v>
      </c>
      <c r="L10" s="100" t="s">
        <v>650</v>
      </c>
      <c r="M10" s="42">
        <v>0.7</v>
      </c>
      <c r="N10" s="61" t="s">
        <v>684</v>
      </c>
      <c r="O10" s="42"/>
      <c r="P10" s="67"/>
      <c r="Q10" s="488">
        <f t="shared" ref="Q10:Q17" si="0">+O10</f>
        <v>0</v>
      </c>
      <c r="R10" s="67">
        <f t="shared" ref="R10:R17" si="1">+P10</f>
        <v>0</v>
      </c>
      <c r="S10" s="496"/>
      <c r="T10" s="488">
        <v>0.9</v>
      </c>
      <c r="U10" s="488">
        <v>1</v>
      </c>
      <c r="V10" s="491">
        <v>1</v>
      </c>
      <c r="W10" s="144"/>
    </row>
    <row r="11" spans="1:24 16247:16247" s="10" customFormat="1" ht="60" customHeight="1" x14ac:dyDescent="0.25">
      <c r="A11" s="11"/>
      <c r="B11" s="11"/>
      <c r="C11" s="11"/>
      <c r="D11" s="467"/>
      <c r="E11" s="277" t="s">
        <v>107</v>
      </c>
      <c r="F11" s="495"/>
      <c r="G11" s="467"/>
      <c r="H11" s="489"/>
      <c r="I11" s="283">
        <v>0.15</v>
      </c>
      <c r="J11" s="352" t="s">
        <v>326</v>
      </c>
      <c r="K11" s="283">
        <v>0.55000000000000004</v>
      </c>
      <c r="L11" s="69" t="s">
        <v>627</v>
      </c>
      <c r="M11" s="366">
        <v>0.55000000000000004</v>
      </c>
      <c r="N11" s="365" t="s">
        <v>664</v>
      </c>
      <c r="O11" s="42"/>
      <c r="P11" s="66"/>
      <c r="Q11" s="489">
        <f t="shared" si="0"/>
        <v>0</v>
      </c>
      <c r="R11" s="66"/>
      <c r="S11" s="496"/>
      <c r="T11" s="489"/>
      <c r="U11" s="489"/>
      <c r="V11" s="492"/>
      <c r="W11" s="144"/>
    </row>
    <row r="12" spans="1:24 16247:16247" s="10" customFormat="1" ht="153.75" customHeight="1" x14ac:dyDescent="0.25">
      <c r="A12" s="11"/>
      <c r="B12" s="11"/>
      <c r="C12" s="11"/>
      <c r="D12" s="467"/>
      <c r="E12" s="277" t="s">
        <v>226</v>
      </c>
      <c r="F12" s="495"/>
      <c r="G12" s="467"/>
      <c r="H12" s="489"/>
      <c r="I12" s="353">
        <v>0.23280000000000001</v>
      </c>
      <c r="J12" s="66" t="s">
        <v>352</v>
      </c>
      <c r="K12" s="42">
        <v>0.55410000000000004</v>
      </c>
      <c r="L12" s="66" t="s">
        <v>611</v>
      </c>
      <c r="M12" s="42">
        <v>0.76800000000000002</v>
      </c>
      <c r="N12" s="66" t="s">
        <v>699</v>
      </c>
      <c r="O12" s="42"/>
      <c r="P12" s="66"/>
      <c r="Q12" s="489">
        <f t="shared" si="0"/>
        <v>0</v>
      </c>
      <c r="R12" s="66">
        <f t="shared" si="1"/>
        <v>0</v>
      </c>
      <c r="S12" s="496"/>
      <c r="T12" s="489"/>
      <c r="U12" s="489"/>
      <c r="V12" s="492"/>
      <c r="W12" s="127"/>
    </row>
    <row r="13" spans="1:24 16247:16247" s="10" customFormat="1" ht="409.5" x14ac:dyDescent="0.25">
      <c r="A13" s="11"/>
      <c r="B13" s="11"/>
      <c r="C13" s="391">
        <v>280</v>
      </c>
      <c r="D13" s="467"/>
      <c r="E13" s="280" t="s">
        <v>38</v>
      </c>
      <c r="F13" s="495"/>
      <c r="G13" s="467"/>
      <c r="H13" s="490"/>
      <c r="I13" s="125"/>
      <c r="J13" s="356" t="s">
        <v>631</v>
      </c>
      <c r="K13" s="125">
        <v>0.25</v>
      </c>
      <c r="L13" s="356" t="s">
        <v>630</v>
      </c>
      <c r="M13" s="125">
        <v>0.66</v>
      </c>
      <c r="N13" s="393" t="s">
        <v>790</v>
      </c>
      <c r="O13" s="125"/>
      <c r="P13" s="126"/>
      <c r="Q13" s="497">
        <f t="shared" si="0"/>
        <v>0</v>
      </c>
      <c r="R13" s="126">
        <f t="shared" si="1"/>
        <v>0</v>
      </c>
      <c r="S13" s="282"/>
      <c r="T13" s="490"/>
      <c r="U13" s="490"/>
      <c r="V13" s="493"/>
      <c r="W13" s="145"/>
    </row>
    <row r="14" spans="1:24 16247:16247" s="10" customFormat="1" ht="409.5" x14ac:dyDescent="0.25">
      <c r="A14" s="11"/>
      <c r="B14" s="11"/>
      <c r="C14" s="11"/>
      <c r="D14" s="424" t="s">
        <v>211</v>
      </c>
      <c r="E14" s="277" t="s">
        <v>225</v>
      </c>
      <c r="F14" s="424" t="s">
        <v>212</v>
      </c>
      <c r="G14" s="424" t="s">
        <v>30</v>
      </c>
      <c r="H14" s="281">
        <v>1</v>
      </c>
      <c r="I14" s="125">
        <v>0.2</v>
      </c>
      <c r="J14" s="357" t="s">
        <v>372</v>
      </c>
      <c r="K14" s="37">
        <v>0.25</v>
      </c>
      <c r="L14" s="99" t="s">
        <v>651</v>
      </c>
      <c r="M14" s="42">
        <v>0.3</v>
      </c>
      <c r="N14" s="61" t="s">
        <v>701</v>
      </c>
      <c r="O14" s="125"/>
      <c r="P14" s="126"/>
      <c r="Q14" s="498">
        <f t="shared" si="0"/>
        <v>0</v>
      </c>
      <c r="R14" s="126">
        <f t="shared" si="1"/>
        <v>0</v>
      </c>
      <c r="S14" s="498"/>
      <c r="T14" s="498">
        <v>1</v>
      </c>
      <c r="U14" s="498">
        <v>1</v>
      </c>
      <c r="V14" s="499">
        <v>1</v>
      </c>
      <c r="W14" s="145"/>
    </row>
    <row r="15" spans="1:24 16247:16247" s="10" customFormat="1" ht="409.5" x14ac:dyDescent="0.25">
      <c r="A15" s="11"/>
      <c r="B15" s="11"/>
      <c r="C15" s="11"/>
      <c r="D15" s="424"/>
      <c r="E15" s="277" t="s">
        <v>107</v>
      </c>
      <c r="F15" s="424"/>
      <c r="G15" s="424"/>
      <c r="H15" s="281">
        <v>0.79</v>
      </c>
      <c r="I15" s="42">
        <v>0.2</v>
      </c>
      <c r="J15" s="289" t="s">
        <v>327</v>
      </c>
      <c r="K15" s="287">
        <v>0.63400000000000001</v>
      </c>
      <c r="L15" s="289" t="s">
        <v>628</v>
      </c>
      <c r="M15" s="366" t="s">
        <v>660</v>
      </c>
      <c r="N15" s="365" t="s">
        <v>665</v>
      </c>
      <c r="O15" s="42"/>
      <c r="P15" s="66"/>
      <c r="Q15" s="498">
        <f t="shared" si="0"/>
        <v>0</v>
      </c>
      <c r="R15" s="66"/>
      <c r="S15" s="498"/>
      <c r="T15" s="498"/>
      <c r="U15" s="498"/>
      <c r="V15" s="499"/>
      <c r="W15" s="145"/>
    </row>
    <row r="16" spans="1:24 16247:16247" s="10" customFormat="1" ht="228" x14ac:dyDescent="0.25">
      <c r="A16" s="11"/>
      <c r="B16" s="11"/>
      <c r="C16" s="11"/>
      <c r="D16" s="424"/>
      <c r="E16" s="277" t="s">
        <v>226</v>
      </c>
      <c r="F16" s="424"/>
      <c r="G16" s="424"/>
      <c r="H16" s="281">
        <v>1</v>
      </c>
      <c r="I16" s="306">
        <v>0.63919999999999999</v>
      </c>
      <c r="J16" s="65" t="s">
        <v>353</v>
      </c>
      <c r="K16" s="306">
        <v>0.75170000000000003</v>
      </c>
      <c r="L16" s="307" t="s">
        <v>612</v>
      </c>
      <c r="M16" s="371">
        <v>0.75170000000000003</v>
      </c>
      <c r="N16" s="40" t="s">
        <v>700</v>
      </c>
      <c r="O16" s="82"/>
      <c r="P16" s="65"/>
      <c r="Q16" s="498">
        <f t="shared" si="0"/>
        <v>0</v>
      </c>
      <c r="R16" s="65">
        <f t="shared" si="1"/>
        <v>0</v>
      </c>
      <c r="S16" s="498"/>
      <c r="T16" s="498"/>
      <c r="U16" s="498"/>
      <c r="V16" s="499"/>
      <c r="W16" s="145"/>
    </row>
    <row r="17" spans="1:23" s="10" customFormat="1" ht="39" customHeight="1" x14ac:dyDescent="0.25">
      <c r="A17" s="11"/>
      <c r="B17" s="11"/>
      <c r="C17" s="391">
        <v>283</v>
      </c>
      <c r="D17" s="424"/>
      <c r="E17" s="277" t="s">
        <v>38</v>
      </c>
      <c r="F17" s="424"/>
      <c r="G17" s="424"/>
      <c r="H17" s="316">
        <v>0.6</v>
      </c>
      <c r="I17" s="316">
        <v>0.48</v>
      </c>
      <c r="J17" s="354" t="s">
        <v>577</v>
      </c>
      <c r="K17" s="316">
        <v>0.5</v>
      </c>
      <c r="L17" s="354" t="s">
        <v>496</v>
      </c>
      <c r="M17" s="316">
        <v>0.82620000000000005</v>
      </c>
      <c r="N17" s="354" t="s">
        <v>786</v>
      </c>
      <c r="O17" s="98"/>
      <c r="P17" s="68"/>
      <c r="Q17" s="498">
        <f t="shared" si="0"/>
        <v>0</v>
      </c>
      <c r="R17" s="68">
        <f t="shared" si="1"/>
        <v>0</v>
      </c>
      <c r="S17" s="498"/>
      <c r="T17" s="498"/>
      <c r="U17" s="498"/>
      <c r="V17" s="499"/>
      <c r="W17" s="127"/>
    </row>
    <row r="18" spans="1:23" s="56" customFormat="1" x14ac:dyDescent="0.25">
      <c r="D18" s="57"/>
      <c r="E18" s="57"/>
      <c r="F18" s="57"/>
      <c r="G18" s="57"/>
      <c r="H18" s="57"/>
      <c r="I18" s="57"/>
      <c r="J18" s="57"/>
      <c r="K18" s="57"/>
      <c r="L18" s="57"/>
      <c r="M18" s="57"/>
      <c r="N18" s="57"/>
      <c r="O18" s="57"/>
      <c r="P18" s="57"/>
      <c r="R18" s="57"/>
      <c r="S18" s="57"/>
      <c r="T18" s="57"/>
      <c r="U18" s="57"/>
      <c r="V18" s="57"/>
      <c r="W18" s="59"/>
    </row>
    <row r="19" spans="1:23" s="56" customFormat="1" x14ac:dyDescent="0.25">
      <c r="D19" s="57"/>
      <c r="E19" s="57"/>
      <c r="F19" s="57"/>
      <c r="G19" s="57"/>
      <c r="H19" s="57"/>
      <c r="I19" s="57"/>
      <c r="J19" s="57"/>
      <c r="K19" s="57"/>
      <c r="L19" s="57"/>
      <c r="M19" s="57"/>
      <c r="N19" s="57"/>
      <c r="O19" s="57"/>
      <c r="P19" s="57"/>
      <c r="R19" s="57"/>
      <c r="S19" s="57"/>
      <c r="T19" s="57"/>
      <c r="U19" s="57"/>
      <c r="V19" s="57"/>
      <c r="W19" s="59"/>
    </row>
    <row r="20" spans="1:23" s="56" customFormat="1" x14ac:dyDescent="0.25">
      <c r="D20" s="57"/>
      <c r="E20" s="57"/>
      <c r="F20" s="57"/>
      <c r="G20" s="57"/>
      <c r="H20" s="57"/>
      <c r="I20" s="57"/>
      <c r="J20" s="57"/>
      <c r="K20" s="57"/>
      <c r="L20" s="57"/>
      <c r="M20" s="57"/>
      <c r="N20" s="57"/>
      <c r="O20" s="57"/>
      <c r="P20" s="57"/>
      <c r="R20" s="57"/>
      <c r="S20" s="57"/>
      <c r="T20" s="57"/>
      <c r="U20" s="57"/>
      <c r="V20" s="57"/>
      <c r="W20" s="59"/>
    </row>
    <row r="21" spans="1:23" s="56" customFormat="1" x14ac:dyDescent="0.25">
      <c r="D21" s="57"/>
      <c r="E21" s="57"/>
      <c r="F21" s="57"/>
      <c r="G21" s="57"/>
      <c r="H21" s="57"/>
      <c r="I21" s="57"/>
      <c r="J21" s="57"/>
      <c r="K21" s="57"/>
      <c r="L21" s="57"/>
      <c r="M21" s="57"/>
      <c r="N21" s="57"/>
      <c r="O21" s="57"/>
      <c r="P21" s="57"/>
      <c r="R21" s="57"/>
      <c r="S21" s="57"/>
      <c r="T21" s="57"/>
      <c r="U21" s="57"/>
      <c r="V21" s="57"/>
      <c r="W21" s="59"/>
    </row>
    <row r="22" spans="1:23" s="56" customFormat="1" x14ac:dyDescent="0.25">
      <c r="D22" s="57"/>
      <c r="E22" s="57"/>
      <c r="F22" s="57"/>
      <c r="G22" s="57"/>
      <c r="H22" s="57"/>
      <c r="I22" s="57"/>
      <c r="J22" s="57"/>
      <c r="K22" s="57"/>
      <c r="L22" s="57"/>
      <c r="M22" s="57"/>
      <c r="N22" s="57"/>
      <c r="O22" s="57"/>
      <c r="P22" s="57"/>
      <c r="R22" s="57"/>
      <c r="S22" s="57"/>
      <c r="T22" s="57"/>
      <c r="U22" s="57"/>
      <c r="V22" s="57"/>
      <c r="W22" s="59"/>
    </row>
    <row r="23" spans="1:23" s="56" customFormat="1" x14ac:dyDescent="0.25">
      <c r="D23" s="57"/>
      <c r="E23" s="57"/>
      <c r="F23" s="57"/>
      <c r="G23" s="57"/>
      <c r="H23" s="57"/>
      <c r="I23" s="57"/>
      <c r="J23" s="57"/>
      <c r="K23" s="57"/>
      <c r="L23" s="57"/>
      <c r="M23" s="57"/>
      <c r="N23" s="57"/>
      <c r="O23" s="57"/>
      <c r="P23" s="57"/>
      <c r="R23" s="57"/>
      <c r="S23" s="57"/>
      <c r="T23" s="57"/>
      <c r="U23" s="57"/>
      <c r="V23" s="57"/>
      <c r="W23" s="59"/>
    </row>
    <row r="24" spans="1:23" s="56" customFormat="1" x14ac:dyDescent="0.25">
      <c r="D24" s="57"/>
      <c r="E24" s="57"/>
      <c r="F24" s="57"/>
      <c r="G24" s="57"/>
      <c r="H24" s="57"/>
      <c r="I24" s="57"/>
      <c r="J24" s="57"/>
      <c r="K24" s="57"/>
      <c r="L24" s="57"/>
      <c r="M24" s="57"/>
      <c r="N24" s="57"/>
      <c r="O24" s="57"/>
      <c r="P24" s="57"/>
      <c r="R24" s="57"/>
      <c r="S24" s="57"/>
      <c r="T24" s="57"/>
      <c r="U24" s="57"/>
      <c r="V24" s="57"/>
      <c r="W24" s="59"/>
    </row>
    <row r="25" spans="1:23" s="56" customFormat="1" x14ac:dyDescent="0.25">
      <c r="D25" s="57"/>
      <c r="E25" s="57"/>
      <c r="F25" s="57"/>
      <c r="G25" s="57"/>
      <c r="H25" s="57"/>
      <c r="I25" s="57"/>
      <c r="J25" s="57"/>
      <c r="K25" s="57"/>
      <c r="L25" s="57"/>
      <c r="M25" s="57"/>
      <c r="N25" s="57"/>
      <c r="O25" s="57"/>
      <c r="P25" s="57"/>
      <c r="R25" s="57"/>
      <c r="S25" s="57"/>
      <c r="T25" s="57"/>
      <c r="U25" s="57"/>
      <c r="V25" s="57"/>
      <c r="W25" s="59"/>
    </row>
    <row r="26" spans="1:23" s="56" customFormat="1" x14ac:dyDescent="0.25">
      <c r="D26" s="57"/>
      <c r="E26" s="57"/>
      <c r="F26" s="57"/>
      <c r="G26" s="57"/>
      <c r="H26" s="57"/>
      <c r="I26" s="57"/>
      <c r="J26" s="57"/>
      <c r="K26" s="57"/>
      <c r="L26" s="57"/>
      <c r="M26" s="57"/>
      <c r="N26" s="57"/>
      <c r="O26" s="57"/>
      <c r="P26" s="57"/>
      <c r="R26" s="57"/>
      <c r="S26" s="57"/>
      <c r="T26" s="57"/>
      <c r="U26" s="57"/>
      <c r="V26" s="57"/>
      <c r="W26" s="59"/>
    </row>
    <row r="27" spans="1:23" s="56" customFormat="1" x14ac:dyDescent="0.25">
      <c r="D27" s="57"/>
      <c r="E27" s="57"/>
      <c r="F27" s="57"/>
      <c r="G27" s="57"/>
      <c r="H27" s="57"/>
      <c r="I27" s="57"/>
      <c r="J27" s="57"/>
      <c r="K27" s="57"/>
      <c r="L27" s="57"/>
      <c r="M27" s="57"/>
      <c r="N27" s="57"/>
      <c r="O27" s="57"/>
      <c r="P27" s="57"/>
      <c r="R27" s="57"/>
      <c r="S27" s="57"/>
      <c r="T27" s="57"/>
      <c r="U27" s="57"/>
      <c r="V27" s="57"/>
      <c r="W27" s="59"/>
    </row>
  </sheetData>
  <autoFilter ref="A7:C27" xr:uid="{BF69D963-C190-47BC-A73E-14DF43BE4588}"/>
  <dataConsolidate/>
  <mergeCells count="41">
    <mergeCell ref="S14:S17"/>
    <mergeCell ref="T14:T17"/>
    <mergeCell ref="U14:U17"/>
    <mergeCell ref="V14:V17"/>
    <mergeCell ref="D14:D17"/>
    <mergeCell ref="F14:F17"/>
    <mergeCell ref="G14:G17"/>
    <mergeCell ref="Q14:Q17"/>
    <mergeCell ref="F10:F13"/>
    <mergeCell ref="D10:D13"/>
    <mergeCell ref="G10:G13"/>
    <mergeCell ref="H10:H13"/>
    <mergeCell ref="S10:S12"/>
    <mergeCell ref="Q10:Q13"/>
    <mergeCell ref="T10:T13"/>
    <mergeCell ref="U10:U13"/>
    <mergeCell ref="V10:V13"/>
    <mergeCell ref="V7:V8"/>
    <mergeCell ref="W7:W8"/>
    <mergeCell ref="U7:U8"/>
    <mergeCell ref="F7:F8"/>
    <mergeCell ref="G7:G8"/>
    <mergeCell ref="H7:H8"/>
    <mergeCell ref="S7:S8"/>
    <mergeCell ref="T7:T8"/>
    <mergeCell ref="I7:J7"/>
    <mergeCell ref="K7:L7"/>
    <mergeCell ref="M7:N7"/>
    <mergeCell ref="O7:P7"/>
    <mergeCell ref="Q7:Q8"/>
    <mergeCell ref="R7:R8"/>
    <mergeCell ref="A1:D4"/>
    <mergeCell ref="E1:V3"/>
    <mergeCell ref="W2:W3"/>
    <mergeCell ref="E4:U4"/>
    <mergeCell ref="A5:W5"/>
    <mergeCell ref="A7:A8"/>
    <mergeCell ref="B7:B8"/>
    <mergeCell ref="C7:C8"/>
    <mergeCell ref="D7:D8"/>
    <mergeCell ref="E7:E8"/>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CA5A9-DC4F-492F-9AF0-16B3221BCBD8}">
  <sheetPr>
    <tabColor rgb="FFFFFF00"/>
  </sheetPr>
  <dimension ref="A1:W80"/>
  <sheetViews>
    <sheetView showGridLines="0" zoomScale="80" zoomScaleNormal="80" zoomScaleSheetLayoutView="85" workbookViewId="0">
      <pane ySplit="1" topLeftCell="A48" activePane="bottomLeft" state="frozen"/>
      <selection pane="bottomLeft" activeCell="D1" sqref="D1"/>
    </sheetView>
  </sheetViews>
  <sheetFormatPr baseColWidth="10" defaultRowHeight="15" x14ac:dyDescent="0.2"/>
  <cols>
    <col min="1" max="3" width="10.7109375" style="153" customWidth="1"/>
    <col min="4" max="4" width="47.42578125" style="77" customWidth="1"/>
    <col min="5" max="5" width="43.7109375" style="77" bestFit="1" customWidth="1"/>
    <col min="6" max="11" width="18.7109375" style="77" customWidth="1"/>
    <col min="12" max="12" width="18.7109375" style="153" bestFit="1" customWidth="1"/>
    <col min="13" max="13" width="100.7109375" style="153" customWidth="1"/>
    <col min="14" max="14" width="16.7109375" style="153" bestFit="1" customWidth="1"/>
    <col min="15" max="16" width="11.42578125" style="153"/>
    <col min="17" max="17" width="42.140625" style="153" bestFit="1" customWidth="1"/>
    <col min="18" max="18" width="5.5703125" style="214" bestFit="1" customWidth="1"/>
    <col min="19" max="16384" width="11.42578125" style="153"/>
  </cols>
  <sheetData>
    <row r="1" spans="1:18" s="70" customFormat="1" ht="30" customHeight="1" thickBot="1" x14ac:dyDescent="0.3">
      <c r="A1" s="154" t="s">
        <v>375</v>
      </c>
      <c r="B1" s="154" t="s">
        <v>376</v>
      </c>
      <c r="C1" s="154" t="s">
        <v>377</v>
      </c>
      <c r="D1" s="155" t="s">
        <v>12</v>
      </c>
      <c r="E1" s="155" t="s">
        <v>235</v>
      </c>
      <c r="F1" s="156" t="s">
        <v>236</v>
      </c>
      <c r="G1" s="157" t="s">
        <v>378</v>
      </c>
      <c r="H1" s="156" t="s">
        <v>237</v>
      </c>
      <c r="I1" s="156" t="s">
        <v>238</v>
      </c>
      <c r="J1" s="158" t="s">
        <v>239</v>
      </c>
      <c r="K1" s="159" t="s">
        <v>14</v>
      </c>
      <c r="L1" s="151" t="s">
        <v>373</v>
      </c>
      <c r="M1" s="160" t="s">
        <v>227</v>
      </c>
      <c r="N1" s="151" t="s">
        <v>515</v>
      </c>
      <c r="O1" s="161" t="s">
        <v>380</v>
      </c>
      <c r="P1" s="161" t="s">
        <v>381</v>
      </c>
      <c r="Q1" s="162" t="s">
        <v>382</v>
      </c>
      <c r="R1" s="163" t="s">
        <v>374</v>
      </c>
    </row>
    <row r="2" spans="1:18" s="233" customFormat="1" ht="15" customHeight="1" x14ac:dyDescent="0.25">
      <c r="A2" s="223">
        <v>1</v>
      </c>
      <c r="B2" s="223">
        <v>31</v>
      </c>
      <c r="C2" s="223">
        <v>221</v>
      </c>
      <c r="D2" s="224" t="s">
        <v>240</v>
      </c>
      <c r="E2" s="225" t="s">
        <v>284</v>
      </c>
      <c r="F2" s="226" t="s">
        <v>241</v>
      </c>
      <c r="G2" s="226">
        <v>0</v>
      </c>
      <c r="H2" s="226" t="s">
        <v>241</v>
      </c>
      <c r="I2" s="226" t="s">
        <v>241</v>
      </c>
      <c r="J2" s="227">
        <v>1</v>
      </c>
      <c r="K2" s="228">
        <v>1</v>
      </c>
      <c r="L2" s="226" t="s">
        <v>123</v>
      </c>
      <c r="M2" s="224" t="s">
        <v>516</v>
      </c>
      <c r="N2" s="229" t="str">
        <f t="shared" ref="N2:N41" si="0">IF(OR(H2="Por definir",H2="-"),"NA",IFERROR(L2/H2,0))</f>
        <v>NA</v>
      </c>
      <c r="O2" s="230">
        <f>+LEN(M2)</f>
        <v>246</v>
      </c>
      <c r="P2" s="230" t="s">
        <v>517</v>
      </c>
      <c r="Q2" s="231" t="s">
        <v>386</v>
      </c>
      <c r="R2" s="232" t="s">
        <v>586</v>
      </c>
    </row>
    <row r="3" spans="1:18" s="174" customFormat="1" ht="15" customHeight="1" x14ac:dyDescent="0.25">
      <c r="A3" s="165">
        <v>1</v>
      </c>
      <c r="B3" s="165">
        <v>31</v>
      </c>
      <c r="C3" s="165">
        <v>222</v>
      </c>
      <c r="D3" s="166" t="s">
        <v>242</v>
      </c>
      <c r="E3" s="167" t="s">
        <v>284</v>
      </c>
      <c r="F3" s="175">
        <v>0.25</v>
      </c>
      <c r="G3" s="175">
        <v>0.25</v>
      </c>
      <c r="H3" s="175">
        <v>0.25</v>
      </c>
      <c r="I3" s="175">
        <v>0.25</v>
      </c>
      <c r="J3" s="176">
        <v>0.25</v>
      </c>
      <c r="K3" s="71">
        <v>0.25</v>
      </c>
      <c r="L3" s="175">
        <v>0.05</v>
      </c>
      <c r="M3" s="166" t="s">
        <v>387</v>
      </c>
      <c r="N3" s="175">
        <f t="shared" si="0"/>
        <v>0.2</v>
      </c>
      <c r="O3" s="171">
        <f>+LEN(M3)</f>
        <v>35</v>
      </c>
      <c r="P3" s="171" t="s">
        <v>517</v>
      </c>
      <c r="Q3" s="172" t="s">
        <v>386</v>
      </c>
      <c r="R3" s="173" t="s">
        <v>586</v>
      </c>
    </row>
    <row r="4" spans="1:18" s="174" customFormat="1" ht="15" customHeight="1" x14ac:dyDescent="0.25">
      <c r="A4" s="165">
        <v>1</v>
      </c>
      <c r="B4" s="165">
        <v>31</v>
      </c>
      <c r="C4" s="165">
        <v>304</v>
      </c>
      <c r="D4" s="166" t="s">
        <v>243</v>
      </c>
      <c r="E4" s="167" t="s">
        <v>388</v>
      </c>
      <c r="F4" s="177">
        <v>3</v>
      </c>
      <c r="G4" s="177">
        <v>3</v>
      </c>
      <c r="H4" s="177">
        <v>1</v>
      </c>
      <c r="I4" s="177">
        <v>1</v>
      </c>
      <c r="J4" s="169" t="s">
        <v>241</v>
      </c>
      <c r="K4" s="72">
        <v>5</v>
      </c>
      <c r="L4" s="177">
        <v>1</v>
      </c>
      <c r="M4" s="166" t="s">
        <v>518</v>
      </c>
      <c r="N4" s="178">
        <f t="shared" si="0"/>
        <v>1</v>
      </c>
      <c r="O4" s="171">
        <f t="shared" ref="O4:O67" si="1">+LEN(M4)</f>
        <v>997</v>
      </c>
      <c r="P4" s="171" t="s">
        <v>517</v>
      </c>
      <c r="Q4" s="172" t="s">
        <v>390</v>
      </c>
      <c r="R4" s="173" t="s">
        <v>586</v>
      </c>
    </row>
    <row r="5" spans="1:18" s="233" customFormat="1" ht="15" customHeight="1" x14ac:dyDescent="0.25">
      <c r="A5" s="223">
        <v>1</v>
      </c>
      <c r="B5" s="223">
        <v>32</v>
      </c>
      <c r="C5" s="223">
        <v>223</v>
      </c>
      <c r="D5" s="234" t="s">
        <v>42</v>
      </c>
      <c r="E5" s="225" t="s">
        <v>391</v>
      </c>
      <c r="F5" s="226" t="s">
        <v>241</v>
      </c>
      <c r="G5" s="226" t="s">
        <v>241</v>
      </c>
      <c r="H5" s="226" t="s">
        <v>241</v>
      </c>
      <c r="I5" s="226">
        <v>2</v>
      </c>
      <c r="J5" s="227">
        <v>3</v>
      </c>
      <c r="K5" s="228">
        <v>3</v>
      </c>
      <c r="L5" s="226">
        <v>0</v>
      </c>
      <c r="M5" s="234" t="s">
        <v>519</v>
      </c>
      <c r="N5" s="229" t="str">
        <f t="shared" si="0"/>
        <v>NA</v>
      </c>
      <c r="O5" s="230">
        <f t="shared" si="1"/>
        <v>102</v>
      </c>
      <c r="P5" s="230" t="s">
        <v>517</v>
      </c>
      <c r="Q5" s="231" t="s">
        <v>393</v>
      </c>
      <c r="R5" s="232" t="s">
        <v>586</v>
      </c>
    </row>
    <row r="6" spans="1:18" s="233" customFormat="1" ht="15" customHeight="1" x14ac:dyDescent="0.25">
      <c r="A6" s="223">
        <v>1</v>
      </c>
      <c r="B6" s="223">
        <v>32</v>
      </c>
      <c r="C6" s="223">
        <v>224</v>
      </c>
      <c r="D6" s="234" t="s">
        <v>43</v>
      </c>
      <c r="E6" s="225" t="s">
        <v>391</v>
      </c>
      <c r="F6" s="226" t="s">
        <v>241</v>
      </c>
      <c r="G6" s="226" t="s">
        <v>241</v>
      </c>
      <c r="H6" s="226">
        <v>1</v>
      </c>
      <c r="I6" s="226">
        <v>2</v>
      </c>
      <c r="J6" s="227">
        <v>3</v>
      </c>
      <c r="K6" s="228">
        <v>3</v>
      </c>
      <c r="L6" s="226">
        <v>0</v>
      </c>
      <c r="M6" s="234" t="s">
        <v>520</v>
      </c>
      <c r="N6" s="229">
        <f t="shared" si="0"/>
        <v>0</v>
      </c>
      <c r="O6" s="230">
        <f t="shared" si="1"/>
        <v>314</v>
      </c>
      <c r="P6" s="230" t="s">
        <v>517</v>
      </c>
      <c r="Q6" s="231" t="s">
        <v>393</v>
      </c>
      <c r="R6" s="232" t="s">
        <v>586</v>
      </c>
    </row>
    <row r="7" spans="1:18" s="233" customFormat="1" ht="15" customHeight="1" x14ac:dyDescent="0.25">
      <c r="A7" s="223">
        <v>1</v>
      </c>
      <c r="B7" s="223">
        <v>32</v>
      </c>
      <c r="C7" s="223">
        <v>226</v>
      </c>
      <c r="D7" s="234" t="s">
        <v>244</v>
      </c>
      <c r="E7" s="225" t="s">
        <v>395</v>
      </c>
      <c r="F7" s="235">
        <v>0.25</v>
      </c>
      <c r="G7" s="235">
        <v>0.35</v>
      </c>
      <c r="H7" s="235">
        <v>0.25</v>
      </c>
      <c r="I7" s="235">
        <v>0.25</v>
      </c>
      <c r="J7" s="236">
        <v>0.25</v>
      </c>
      <c r="K7" s="237">
        <v>1</v>
      </c>
      <c r="L7" s="235">
        <v>0.05</v>
      </c>
      <c r="M7" s="234" t="s">
        <v>521</v>
      </c>
      <c r="N7" s="238">
        <f t="shared" si="0"/>
        <v>0.2</v>
      </c>
      <c r="O7" s="230">
        <f t="shared" si="1"/>
        <v>173</v>
      </c>
      <c r="P7" s="230" t="s">
        <v>517</v>
      </c>
      <c r="Q7" s="239" t="s">
        <v>397</v>
      </c>
      <c r="R7" s="232" t="s">
        <v>586</v>
      </c>
    </row>
    <row r="8" spans="1:18" s="233" customFormat="1" ht="15" customHeight="1" x14ac:dyDescent="0.25">
      <c r="A8" s="223">
        <v>1</v>
      </c>
      <c r="B8" s="223">
        <v>32</v>
      </c>
      <c r="C8" s="223">
        <v>227</v>
      </c>
      <c r="D8" s="234" t="s">
        <v>46</v>
      </c>
      <c r="E8" s="225" t="s">
        <v>388</v>
      </c>
      <c r="F8" s="240">
        <v>1</v>
      </c>
      <c r="G8" s="240">
        <v>1</v>
      </c>
      <c r="H8" s="240">
        <v>1</v>
      </c>
      <c r="I8" s="240">
        <v>1</v>
      </c>
      <c r="J8" s="241" t="s">
        <v>241</v>
      </c>
      <c r="K8" s="242">
        <v>3</v>
      </c>
      <c r="L8" s="240">
        <v>1</v>
      </c>
      <c r="M8" s="234" t="s">
        <v>522</v>
      </c>
      <c r="N8" s="238">
        <f t="shared" si="0"/>
        <v>1</v>
      </c>
      <c r="O8" s="230">
        <f t="shared" si="1"/>
        <v>483</v>
      </c>
      <c r="P8" s="230" t="s">
        <v>517</v>
      </c>
      <c r="Q8" s="231" t="s">
        <v>390</v>
      </c>
      <c r="R8" s="232" t="s">
        <v>586</v>
      </c>
    </row>
    <row r="9" spans="1:18" s="174" customFormat="1" ht="15" customHeight="1" x14ac:dyDescent="0.25">
      <c r="A9" s="165">
        <v>1</v>
      </c>
      <c r="B9" s="165">
        <v>33</v>
      </c>
      <c r="C9" s="165">
        <v>228</v>
      </c>
      <c r="D9" s="179" t="s">
        <v>245</v>
      </c>
      <c r="E9" s="167" t="s">
        <v>388</v>
      </c>
      <c r="F9" s="168">
        <v>1</v>
      </c>
      <c r="G9" s="168">
        <v>4</v>
      </c>
      <c r="H9" s="168">
        <v>2</v>
      </c>
      <c r="I9" s="168">
        <v>3</v>
      </c>
      <c r="J9" s="169">
        <v>4</v>
      </c>
      <c r="K9" s="147">
        <v>10</v>
      </c>
      <c r="L9" s="183">
        <v>1</v>
      </c>
      <c r="M9" s="179" t="s">
        <v>523</v>
      </c>
      <c r="N9" s="170">
        <f t="shared" si="0"/>
        <v>0.5</v>
      </c>
      <c r="O9" s="171">
        <f t="shared" si="1"/>
        <v>243</v>
      </c>
      <c r="P9" s="171" t="s">
        <v>517</v>
      </c>
      <c r="Q9" s="172" t="s">
        <v>390</v>
      </c>
      <c r="R9" s="173" t="s">
        <v>586</v>
      </c>
    </row>
    <row r="10" spans="1:18" s="233" customFormat="1" ht="15" customHeight="1" x14ac:dyDescent="0.25">
      <c r="A10" s="223">
        <v>2</v>
      </c>
      <c r="B10" s="223">
        <v>47</v>
      </c>
      <c r="C10" s="223">
        <v>229</v>
      </c>
      <c r="D10" s="234" t="s">
        <v>76</v>
      </c>
      <c r="E10" s="225" t="s">
        <v>400</v>
      </c>
      <c r="F10" s="235">
        <v>0.93</v>
      </c>
      <c r="G10" s="235">
        <v>0.93</v>
      </c>
      <c r="H10" s="235">
        <v>0.96</v>
      </c>
      <c r="I10" s="235">
        <v>0.98</v>
      </c>
      <c r="J10" s="236">
        <v>1</v>
      </c>
      <c r="K10" s="258">
        <v>1</v>
      </c>
      <c r="L10" s="235">
        <v>0.93738977072310403</v>
      </c>
      <c r="M10" s="234" t="s">
        <v>524</v>
      </c>
      <c r="N10" s="238">
        <f t="shared" si="0"/>
        <v>0.97644767783656672</v>
      </c>
      <c r="O10" s="230">
        <f t="shared" si="1"/>
        <v>400</v>
      </c>
      <c r="P10" s="230" t="s">
        <v>517</v>
      </c>
      <c r="Q10" s="231" t="s">
        <v>402</v>
      </c>
      <c r="R10" s="232" t="s">
        <v>586</v>
      </c>
    </row>
    <row r="11" spans="1:18" s="233" customFormat="1" ht="15" customHeight="1" x14ac:dyDescent="0.25">
      <c r="A11" s="223">
        <v>2</v>
      </c>
      <c r="B11" s="223">
        <v>47</v>
      </c>
      <c r="C11" s="223">
        <v>230</v>
      </c>
      <c r="D11" s="234" t="s">
        <v>77</v>
      </c>
      <c r="E11" s="225" t="s">
        <v>400</v>
      </c>
      <c r="F11" s="264">
        <v>1047</v>
      </c>
      <c r="G11" s="264">
        <v>3102</v>
      </c>
      <c r="H11" s="264">
        <v>1547</v>
      </c>
      <c r="I11" s="264">
        <v>2047</v>
      </c>
      <c r="J11" s="265">
        <v>2547</v>
      </c>
      <c r="K11" s="261">
        <v>2547</v>
      </c>
      <c r="L11" s="264">
        <v>3115</v>
      </c>
      <c r="M11" s="234" t="s">
        <v>525</v>
      </c>
      <c r="N11" s="238">
        <f t="shared" si="0"/>
        <v>2.0135746606334841</v>
      </c>
      <c r="O11" s="230">
        <f t="shared" si="1"/>
        <v>242</v>
      </c>
      <c r="P11" s="230" t="s">
        <v>517</v>
      </c>
      <c r="Q11" s="231" t="s">
        <v>402</v>
      </c>
      <c r="R11" s="232" t="s">
        <v>586</v>
      </c>
    </row>
    <row r="12" spans="1:18" s="233" customFormat="1" ht="15" customHeight="1" x14ac:dyDescent="0.25">
      <c r="A12" s="223">
        <v>2</v>
      </c>
      <c r="B12" s="223">
        <v>47</v>
      </c>
      <c r="C12" s="223">
        <v>231</v>
      </c>
      <c r="D12" s="234" t="s">
        <v>78</v>
      </c>
      <c r="E12" s="225" t="s">
        <v>400</v>
      </c>
      <c r="F12" s="264" t="s">
        <v>241</v>
      </c>
      <c r="G12" s="264" t="s">
        <v>241</v>
      </c>
      <c r="H12" s="264">
        <v>1134</v>
      </c>
      <c r="I12" s="264" t="s">
        <v>241</v>
      </c>
      <c r="J12" s="265"/>
      <c r="K12" s="228">
        <v>1134</v>
      </c>
      <c r="L12" s="264">
        <v>0</v>
      </c>
      <c r="M12" s="234" t="s">
        <v>526</v>
      </c>
      <c r="N12" s="238">
        <f t="shared" si="0"/>
        <v>0</v>
      </c>
      <c r="O12" s="230">
        <f t="shared" si="1"/>
        <v>409</v>
      </c>
      <c r="P12" s="230" t="s">
        <v>517</v>
      </c>
      <c r="Q12" s="231" t="s">
        <v>402</v>
      </c>
      <c r="R12" s="232" t="s">
        <v>586</v>
      </c>
    </row>
    <row r="13" spans="1:18" s="174" customFormat="1" ht="15" customHeight="1" x14ac:dyDescent="0.25">
      <c r="A13" s="165">
        <v>2</v>
      </c>
      <c r="B13" s="165">
        <v>49</v>
      </c>
      <c r="C13" s="165">
        <v>233</v>
      </c>
      <c r="D13" s="179" t="s">
        <v>246</v>
      </c>
      <c r="E13" s="167" t="s">
        <v>405</v>
      </c>
      <c r="F13" s="168">
        <v>16</v>
      </c>
      <c r="G13" s="168">
        <v>17</v>
      </c>
      <c r="H13" s="168">
        <v>16</v>
      </c>
      <c r="I13" s="168">
        <v>16</v>
      </c>
      <c r="J13" s="169">
        <v>16</v>
      </c>
      <c r="K13" s="147">
        <v>16</v>
      </c>
      <c r="L13" s="183">
        <v>17</v>
      </c>
      <c r="M13" s="179" t="s">
        <v>527</v>
      </c>
      <c r="N13" s="170">
        <f t="shared" si="0"/>
        <v>1.0625</v>
      </c>
      <c r="O13" s="171">
        <f t="shared" si="1"/>
        <v>1180</v>
      </c>
      <c r="P13" s="171" t="s">
        <v>517</v>
      </c>
      <c r="Q13" s="172" t="s">
        <v>390</v>
      </c>
      <c r="R13" s="173" t="s">
        <v>586</v>
      </c>
    </row>
    <row r="14" spans="1:18" s="174" customFormat="1" ht="15" customHeight="1" x14ac:dyDescent="0.25">
      <c r="A14" s="165">
        <v>2</v>
      </c>
      <c r="B14" s="165">
        <v>49</v>
      </c>
      <c r="C14" s="165">
        <v>234</v>
      </c>
      <c r="D14" s="179" t="s">
        <v>247</v>
      </c>
      <c r="E14" s="167" t="s">
        <v>405</v>
      </c>
      <c r="F14" s="168">
        <v>8</v>
      </c>
      <c r="G14" s="168">
        <v>10</v>
      </c>
      <c r="H14" s="168">
        <v>9</v>
      </c>
      <c r="I14" s="168">
        <v>10</v>
      </c>
      <c r="J14" s="169">
        <v>10</v>
      </c>
      <c r="K14" s="147">
        <v>10</v>
      </c>
      <c r="L14" s="183">
        <v>10</v>
      </c>
      <c r="M14" s="179" t="s">
        <v>528</v>
      </c>
      <c r="N14" s="170">
        <f t="shared" si="0"/>
        <v>1.1111111111111112</v>
      </c>
      <c r="O14" s="171">
        <f t="shared" si="1"/>
        <v>335</v>
      </c>
      <c r="P14" s="171" t="s">
        <v>517</v>
      </c>
      <c r="Q14" s="172" t="s">
        <v>390</v>
      </c>
      <c r="R14" s="173" t="s">
        <v>586</v>
      </c>
    </row>
    <row r="15" spans="1:18" s="174" customFormat="1" ht="15" customHeight="1" x14ac:dyDescent="0.25">
      <c r="A15" s="165">
        <v>2</v>
      </c>
      <c r="B15" s="165">
        <v>49</v>
      </c>
      <c r="C15" s="165">
        <v>289</v>
      </c>
      <c r="D15" s="179" t="s">
        <v>248</v>
      </c>
      <c r="E15" s="167" t="s">
        <v>410</v>
      </c>
      <c r="F15" s="168">
        <v>1</v>
      </c>
      <c r="G15" s="168">
        <v>0</v>
      </c>
      <c r="H15" s="168">
        <v>2</v>
      </c>
      <c r="I15" s="168">
        <v>2</v>
      </c>
      <c r="J15" s="169">
        <v>2</v>
      </c>
      <c r="K15" s="147">
        <v>2</v>
      </c>
      <c r="L15" s="168">
        <v>0</v>
      </c>
      <c r="M15" s="179" t="s">
        <v>529</v>
      </c>
      <c r="N15" s="170">
        <f t="shared" si="0"/>
        <v>0</v>
      </c>
      <c r="O15" s="171">
        <f t="shared" si="1"/>
        <v>153</v>
      </c>
      <c r="P15" s="171" t="s">
        <v>517</v>
      </c>
      <c r="Q15" s="172" t="s">
        <v>412</v>
      </c>
      <c r="R15" s="173" t="s">
        <v>586</v>
      </c>
    </row>
    <row r="16" spans="1:18" s="233" customFormat="1" ht="15" customHeight="1" x14ac:dyDescent="0.25">
      <c r="A16" s="223">
        <v>2</v>
      </c>
      <c r="B16" s="223">
        <v>50</v>
      </c>
      <c r="C16" s="223">
        <v>235</v>
      </c>
      <c r="D16" s="234" t="s">
        <v>80</v>
      </c>
      <c r="E16" s="225" t="s">
        <v>388</v>
      </c>
      <c r="F16" s="226">
        <v>3</v>
      </c>
      <c r="G16" s="226">
        <v>7</v>
      </c>
      <c r="H16" s="226">
        <v>6</v>
      </c>
      <c r="I16" s="226">
        <v>9</v>
      </c>
      <c r="J16" s="227">
        <v>10</v>
      </c>
      <c r="K16" s="228">
        <v>10</v>
      </c>
      <c r="L16" s="240">
        <v>7</v>
      </c>
      <c r="M16" s="234" t="s">
        <v>530</v>
      </c>
      <c r="N16" s="229">
        <f t="shared" si="0"/>
        <v>1.1666666666666667</v>
      </c>
      <c r="O16" s="230">
        <f t="shared" si="1"/>
        <v>914</v>
      </c>
      <c r="P16" s="230" t="s">
        <v>517</v>
      </c>
      <c r="Q16" s="231" t="s">
        <v>390</v>
      </c>
      <c r="R16" s="232" t="s">
        <v>587</v>
      </c>
    </row>
    <row r="17" spans="1:18" s="233" customFormat="1" ht="15" customHeight="1" x14ac:dyDescent="0.25">
      <c r="A17" s="223">
        <v>2</v>
      </c>
      <c r="B17" s="223">
        <v>50</v>
      </c>
      <c r="C17" s="223">
        <v>236</v>
      </c>
      <c r="D17" s="234" t="s">
        <v>81</v>
      </c>
      <c r="E17" s="225" t="s">
        <v>388</v>
      </c>
      <c r="F17" s="226">
        <v>1</v>
      </c>
      <c r="G17" s="226">
        <v>4</v>
      </c>
      <c r="H17" s="226">
        <v>2</v>
      </c>
      <c r="I17" s="226">
        <v>4</v>
      </c>
      <c r="J17" s="227">
        <v>5</v>
      </c>
      <c r="K17" s="228">
        <v>5</v>
      </c>
      <c r="L17" s="240">
        <v>4</v>
      </c>
      <c r="M17" s="234" t="s">
        <v>531</v>
      </c>
      <c r="N17" s="229">
        <f t="shared" si="0"/>
        <v>2</v>
      </c>
      <c r="O17" s="230">
        <f t="shared" si="1"/>
        <v>775</v>
      </c>
      <c r="P17" s="230" t="s">
        <v>517</v>
      </c>
      <c r="Q17" s="231" t="s">
        <v>390</v>
      </c>
      <c r="R17" s="232" t="s">
        <v>587</v>
      </c>
    </row>
    <row r="18" spans="1:18" s="174" customFormat="1" ht="15" customHeight="1" x14ac:dyDescent="0.25">
      <c r="A18" s="165">
        <v>2</v>
      </c>
      <c r="B18" s="165">
        <v>51</v>
      </c>
      <c r="C18" s="165">
        <v>237</v>
      </c>
      <c r="D18" s="179" t="s">
        <v>249</v>
      </c>
      <c r="E18" s="167" t="s">
        <v>395</v>
      </c>
      <c r="F18" s="184">
        <v>1</v>
      </c>
      <c r="G18" s="184">
        <v>0.56000000000000005</v>
      </c>
      <c r="H18" s="184">
        <v>1</v>
      </c>
      <c r="I18" s="184">
        <v>1</v>
      </c>
      <c r="J18" s="185">
        <v>1</v>
      </c>
      <c r="K18" s="71">
        <v>1</v>
      </c>
      <c r="L18" s="184">
        <v>0.1</v>
      </c>
      <c r="M18" s="179" t="s">
        <v>532</v>
      </c>
      <c r="N18" s="170">
        <f t="shared" si="0"/>
        <v>0.1</v>
      </c>
      <c r="O18" s="171">
        <f t="shared" si="1"/>
        <v>318</v>
      </c>
      <c r="P18" s="171" t="s">
        <v>517</v>
      </c>
      <c r="Q18" s="186" t="s">
        <v>397</v>
      </c>
      <c r="R18" s="173" t="s">
        <v>586</v>
      </c>
    </row>
    <row r="19" spans="1:18" s="233" customFormat="1" ht="15" customHeight="1" x14ac:dyDescent="0.25">
      <c r="A19" s="223">
        <v>3</v>
      </c>
      <c r="B19" s="223">
        <v>52</v>
      </c>
      <c r="C19" s="223">
        <v>238</v>
      </c>
      <c r="D19" s="234" t="s">
        <v>122</v>
      </c>
      <c r="E19" s="225" t="s">
        <v>417</v>
      </c>
      <c r="F19" s="270" t="s">
        <v>123</v>
      </c>
      <c r="G19" s="270">
        <v>0</v>
      </c>
      <c r="H19" s="270">
        <v>4</v>
      </c>
      <c r="I19" s="226" t="s">
        <v>123</v>
      </c>
      <c r="J19" s="227">
        <v>4.2</v>
      </c>
      <c r="K19" s="228">
        <v>4.2</v>
      </c>
      <c r="L19" s="270">
        <v>0</v>
      </c>
      <c r="M19" s="234" t="s">
        <v>533</v>
      </c>
      <c r="N19" s="229">
        <f t="shared" si="0"/>
        <v>0</v>
      </c>
      <c r="O19" s="230">
        <f t="shared" si="1"/>
        <v>465</v>
      </c>
      <c r="P19" s="230" t="s">
        <v>517</v>
      </c>
      <c r="Q19" s="231" t="s">
        <v>419</v>
      </c>
      <c r="R19" s="232" t="s">
        <v>586</v>
      </c>
    </row>
    <row r="20" spans="1:18" s="233" customFormat="1" ht="15" customHeight="1" x14ac:dyDescent="0.25">
      <c r="A20" s="223">
        <v>3</v>
      </c>
      <c r="B20" s="223">
        <v>52</v>
      </c>
      <c r="C20" s="223">
        <v>239</v>
      </c>
      <c r="D20" s="234" t="s">
        <v>124</v>
      </c>
      <c r="E20" s="225" t="s">
        <v>417</v>
      </c>
      <c r="F20" s="270" t="s">
        <v>123</v>
      </c>
      <c r="G20" s="270">
        <v>0</v>
      </c>
      <c r="H20" s="270">
        <v>4.3</v>
      </c>
      <c r="I20" s="226" t="s">
        <v>125</v>
      </c>
      <c r="J20" s="227">
        <v>4.4000000000000004</v>
      </c>
      <c r="K20" s="228">
        <v>4.4000000000000004</v>
      </c>
      <c r="L20" s="270">
        <v>0</v>
      </c>
      <c r="M20" s="234" t="s">
        <v>533</v>
      </c>
      <c r="N20" s="229">
        <f t="shared" si="0"/>
        <v>0</v>
      </c>
      <c r="O20" s="230">
        <f t="shared" si="1"/>
        <v>465</v>
      </c>
      <c r="P20" s="230" t="s">
        <v>517</v>
      </c>
      <c r="Q20" s="231" t="s">
        <v>419</v>
      </c>
      <c r="R20" s="232" t="s">
        <v>586</v>
      </c>
    </row>
    <row r="21" spans="1:18" s="233" customFormat="1" ht="15" customHeight="1" x14ac:dyDescent="0.25">
      <c r="A21" s="223">
        <v>3</v>
      </c>
      <c r="B21" s="223">
        <v>52</v>
      </c>
      <c r="C21" s="223">
        <v>240</v>
      </c>
      <c r="D21" s="234" t="s">
        <v>126</v>
      </c>
      <c r="E21" s="225" t="s">
        <v>417</v>
      </c>
      <c r="F21" s="259">
        <v>2800</v>
      </c>
      <c r="G21" s="259">
        <v>2800</v>
      </c>
      <c r="H21" s="259">
        <v>4300</v>
      </c>
      <c r="I21" s="259">
        <v>5800</v>
      </c>
      <c r="J21" s="260">
        <v>7300</v>
      </c>
      <c r="K21" s="261">
        <v>7300</v>
      </c>
      <c r="L21" s="259">
        <v>3119</v>
      </c>
      <c r="M21" s="234" t="s">
        <v>534</v>
      </c>
      <c r="N21" s="229">
        <f t="shared" si="0"/>
        <v>0.72534883720930232</v>
      </c>
      <c r="O21" s="230">
        <f t="shared" si="1"/>
        <v>273</v>
      </c>
      <c r="P21" s="230" t="s">
        <v>517</v>
      </c>
      <c r="Q21" s="231" t="s">
        <v>419</v>
      </c>
      <c r="R21" s="232" t="s">
        <v>587</v>
      </c>
    </row>
    <row r="22" spans="1:18" s="233" customFormat="1" ht="15" customHeight="1" x14ac:dyDescent="0.25">
      <c r="A22" s="223">
        <v>3</v>
      </c>
      <c r="B22" s="223">
        <v>52</v>
      </c>
      <c r="C22" s="223">
        <v>241</v>
      </c>
      <c r="D22" s="234" t="s">
        <v>250</v>
      </c>
      <c r="E22" s="225" t="s">
        <v>421</v>
      </c>
      <c r="F22" s="259">
        <v>750000</v>
      </c>
      <c r="G22" s="259">
        <v>1700038</v>
      </c>
      <c r="H22" s="259">
        <v>1500000</v>
      </c>
      <c r="I22" s="259">
        <v>2250000</v>
      </c>
      <c r="J22" s="260">
        <v>3000000</v>
      </c>
      <c r="K22" s="261">
        <v>3000000</v>
      </c>
      <c r="L22" s="259">
        <v>1859687</v>
      </c>
      <c r="M22" s="234" t="s">
        <v>535</v>
      </c>
      <c r="N22" s="229">
        <f t="shared" si="0"/>
        <v>1.2397913333333332</v>
      </c>
      <c r="O22" s="230">
        <f t="shared" si="1"/>
        <v>404</v>
      </c>
      <c r="P22" s="230" t="s">
        <v>517</v>
      </c>
      <c r="Q22" s="271" t="s">
        <v>536</v>
      </c>
      <c r="R22" s="232" t="s">
        <v>586</v>
      </c>
    </row>
    <row r="23" spans="1:18" s="233" customFormat="1" ht="15" customHeight="1" x14ac:dyDescent="0.25">
      <c r="A23" s="223">
        <v>3</v>
      </c>
      <c r="B23" s="223">
        <v>52</v>
      </c>
      <c r="C23" s="223">
        <v>242</v>
      </c>
      <c r="D23" s="234" t="s">
        <v>251</v>
      </c>
      <c r="E23" s="225" t="s">
        <v>417</v>
      </c>
      <c r="F23" s="259">
        <v>543</v>
      </c>
      <c r="G23" s="259">
        <v>543</v>
      </c>
      <c r="H23" s="259">
        <v>730</v>
      </c>
      <c r="I23" s="259">
        <v>915</v>
      </c>
      <c r="J23" s="260">
        <v>1100</v>
      </c>
      <c r="K23" s="261">
        <v>1100</v>
      </c>
      <c r="L23" s="259">
        <v>549</v>
      </c>
      <c r="M23" s="234" t="s">
        <v>537</v>
      </c>
      <c r="N23" s="229">
        <f t="shared" si="0"/>
        <v>0.75205479452054791</v>
      </c>
      <c r="O23" s="230">
        <f t="shared" si="1"/>
        <v>201</v>
      </c>
      <c r="P23" s="230" t="s">
        <v>517</v>
      </c>
      <c r="Q23" s="231" t="s">
        <v>419</v>
      </c>
      <c r="R23" s="232" t="s">
        <v>586</v>
      </c>
    </row>
    <row r="24" spans="1:18" s="233" customFormat="1" ht="15" customHeight="1" x14ac:dyDescent="0.25">
      <c r="A24" s="223">
        <v>3</v>
      </c>
      <c r="B24" s="223">
        <v>53</v>
      </c>
      <c r="C24" s="223">
        <v>243</v>
      </c>
      <c r="D24" s="234" t="s">
        <v>252</v>
      </c>
      <c r="E24" s="225" t="s">
        <v>391</v>
      </c>
      <c r="F24" s="259">
        <v>16</v>
      </c>
      <c r="G24" s="259">
        <v>16</v>
      </c>
      <c r="H24" s="259">
        <v>24</v>
      </c>
      <c r="I24" s="259">
        <v>29</v>
      </c>
      <c r="J24" s="260">
        <v>32</v>
      </c>
      <c r="K24" s="261">
        <v>32</v>
      </c>
      <c r="L24" s="259">
        <v>16</v>
      </c>
      <c r="M24" s="263" t="s">
        <v>538</v>
      </c>
      <c r="N24" s="229">
        <f t="shared" si="0"/>
        <v>0.66666666666666663</v>
      </c>
      <c r="O24" s="230">
        <f t="shared" si="1"/>
        <v>380</v>
      </c>
      <c r="P24" s="230" t="s">
        <v>517</v>
      </c>
      <c r="Q24" s="231" t="s">
        <v>393</v>
      </c>
      <c r="R24" s="232" t="s">
        <v>586</v>
      </c>
    </row>
    <row r="25" spans="1:18" s="233" customFormat="1" ht="15" customHeight="1" x14ac:dyDescent="0.25">
      <c r="A25" s="223">
        <v>3</v>
      </c>
      <c r="B25" s="223">
        <v>53</v>
      </c>
      <c r="C25" s="223">
        <v>244</v>
      </c>
      <c r="D25" s="234" t="s">
        <v>130</v>
      </c>
      <c r="E25" s="225" t="s">
        <v>421</v>
      </c>
      <c r="F25" s="259">
        <v>4251</v>
      </c>
      <c r="G25" s="259">
        <v>4664</v>
      </c>
      <c r="H25" s="259">
        <v>6571</v>
      </c>
      <c r="I25" s="259">
        <v>8931</v>
      </c>
      <c r="J25" s="260">
        <v>11291</v>
      </c>
      <c r="K25" s="261">
        <v>11291</v>
      </c>
      <c r="L25" s="259">
        <v>4664</v>
      </c>
      <c r="M25" s="234" t="s">
        <v>539</v>
      </c>
      <c r="N25" s="229">
        <f t="shared" si="0"/>
        <v>0.7097854207883123</v>
      </c>
      <c r="O25" s="230">
        <f t="shared" si="1"/>
        <v>599</v>
      </c>
      <c r="P25" s="230" t="s">
        <v>517</v>
      </c>
      <c r="Q25" s="239" t="s">
        <v>536</v>
      </c>
      <c r="R25" s="232" t="s">
        <v>587</v>
      </c>
    </row>
    <row r="26" spans="1:18" s="233" customFormat="1" ht="15" customHeight="1" x14ac:dyDescent="0.25">
      <c r="A26" s="223">
        <v>3</v>
      </c>
      <c r="B26" s="223">
        <v>53</v>
      </c>
      <c r="C26" s="223">
        <v>245</v>
      </c>
      <c r="D26" s="234" t="s">
        <v>253</v>
      </c>
      <c r="E26" s="225" t="s">
        <v>421</v>
      </c>
      <c r="F26" s="259">
        <v>201000</v>
      </c>
      <c r="G26" s="259">
        <v>187566</v>
      </c>
      <c r="H26" s="259">
        <v>211000</v>
      </c>
      <c r="I26" s="259">
        <v>231000</v>
      </c>
      <c r="J26" s="260">
        <v>251000</v>
      </c>
      <c r="K26" s="261">
        <v>251000</v>
      </c>
      <c r="L26" s="259">
        <v>187566</v>
      </c>
      <c r="M26" s="234" t="s">
        <v>540</v>
      </c>
      <c r="N26" s="229">
        <f t="shared" si="0"/>
        <v>0.88893838862559238</v>
      </c>
      <c r="O26" s="230">
        <f t="shared" si="1"/>
        <v>484</v>
      </c>
      <c r="P26" s="230" t="s">
        <v>517</v>
      </c>
      <c r="Q26" s="262" t="s">
        <v>536</v>
      </c>
      <c r="R26" s="232" t="s">
        <v>586</v>
      </c>
    </row>
    <row r="27" spans="1:18" s="233" customFormat="1" ht="15" customHeight="1" x14ac:dyDescent="0.25">
      <c r="A27" s="223">
        <v>3</v>
      </c>
      <c r="B27" s="223">
        <v>53</v>
      </c>
      <c r="C27" s="223">
        <v>246</v>
      </c>
      <c r="D27" s="234" t="s">
        <v>132</v>
      </c>
      <c r="E27" s="225" t="s">
        <v>428</v>
      </c>
      <c r="F27" s="226">
        <v>4</v>
      </c>
      <c r="G27" s="226">
        <v>16</v>
      </c>
      <c r="H27" s="226">
        <v>144</v>
      </c>
      <c r="I27" s="226">
        <v>150</v>
      </c>
      <c r="J27" s="227">
        <v>317</v>
      </c>
      <c r="K27" s="228">
        <v>317</v>
      </c>
      <c r="L27" s="226">
        <v>16</v>
      </c>
      <c r="M27" s="234" t="s">
        <v>541</v>
      </c>
      <c r="N27" s="229">
        <f t="shared" si="0"/>
        <v>0.1111111111111111</v>
      </c>
      <c r="O27" s="230">
        <f t="shared" si="1"/>
        <v>367</v>
      </c>
      <c r="P27" s="230" t="s">
        <v>517</v>
      </c>
      <c r="Q27" s="231" t="s">
        <v>430</v>
      </c>
      <c r="R27" s="232" t="s">
        <v>586</v>
      </c>
    </row>
    <row r="28" spans="1:18" s="233" customFormat="1" ht="15" customHeight="1" x14ac:dyDescent="0.25">
      <c r="A28" s="223">
        <v>3</v>
      </c>
      <c r="B28" s="223">
        <v>53</v>
      </c>
      <c r="C28" s="223">
        <v>247</v>
      </c>
      <c r="D28" s="234" t="s">
        <v>133</v>
      </c>
      <c r="E28" s="225" t="s">
        <v>431</v>
      </c>
      <c r="F28" s="226">
        <v>10</v>
      </c>
      <c r="G28" s="226">
        <v>10</v>
      </c>
      <c r="H28" s="226">
        <v>20</v>
      </c>
      <c r="I28" s="226">
        <v>30</v>
      </c>
      <c r="J28" s="227">
        <v>40</v>
      </c>
      <c r="K28" s="228">
        <v>40</v>
      </c>
      <c r="L28" s="226">
        <v>10</v>
      </c>
      <c r="M28" s="234" t="s">
        <v>542</v>
      </c>
      <c r="N28" s="229">
        <f t="shared" si="0"/>
        <v>0.5</v>
      </c>
      <c r="O28" s="230">
        <f t="shared" si="1"/>
        <v>462</v>
      </c>
      <c r="P28" s="230" t="s">
        <v>517</v>
      </c>
      <c r="Q28" s="262" t="s">
        <v>433</v>
      </c>
      <c r="R28" s="232" t="s">
        <v>586</v>
      </c>
    </row>
    <row r="29" spans="1:18" s="174" customFormat="1" ht="15" customHeight="1" x14ac:dyDescent="0.25">
      <c r="A29" s="165">
        <v>3</v>
      </c>
      <c r="B29" s="165">
        <v>53</v>
      </c>
      <c r="C29" s="165">
        <v>307</v>
      </c>
      <c r="D29" s="179" t="s">
        <v>254</v>
      </c>
      <c r="E29" s="167" t="s">
        <v>410</v>
      </c>
      <c r="F29" s="168">
        <v>1</v>
      </c>
      <c r="G29" s="168">
        <v>1</v>
      </c>
      <c r="H29" s="168">
        <v>1</v>
      </c>
      <c r="I29" s="168">
        <v>1</v>
      </c>
      <c r="J29" s="169">
        <v>1</v>
      </c>
      <c r="K29" s="147">
        <v>1</v>
      </c>
      <c r="L29" s="168">
        <v>0</v>
      </c>
      <c r="M29" s="179" t="s">
        <v>529</v>
      </c>
      <c r="N29" s="170">
        <f t="shared" si="0"/>
        <v>0</v>
      </c>
      <c r="O29" s="171">
        <f t="shared" si="1"/>
        <v>153</v>
      </c>
      <c r="P29" s="171" t="s">
        <v>517</v>
      </c>
      <c r="Q29" s="172" t="s">
        <v>412</v>
      </c>
      <c r="R29" s="173" t="s">
        <v>586</v>
      </c>
    </row>
    <row r="30" spans="1:18" s="233" customFormat="1" ht="15" customHeight="1" x14ac:dyDescent="0.25">
      <c r="A30" s="223">
        <v>3</v>
      </c>
      <c r="B30" s="223">
        <v>54</v>
      </c>
      <c r="C30" s="223">
        <v>248</v>
      </c>
      <c r="D30" s="234" t="s">
        <v>135</v>
      </c>
      <c r="E30" s="225" t="s">
        <v>428</v>
      </c>
      <c r="F30" s="259">
        <v>2000000</v>
      </c>
      <c r="G30" s="259">
        <v>2211031</v>
      </c>
      <c r="H30" s="259">
        <v>2700000</v>
      </c>
      <c r="I30" s="259">
        <v>3400000</v>
      </c>
      <c r="J30" s="260">
        <v>4400000</v>
      </c>
      <c r="K30" s="261">
        <v>4400000</v>
      </c>
      <c r="L30" s="259">
        <v>2638758</v>
      </c>
      <c r="M30" s="234" t="s">
        <v>543</v>
      </c>
      <c r="N30" s="229">
        <f t="shared" si="0"/>
        <v>0.97731777777777773</v>
      </c>
      <c r="O30" s="230">
        <f t="shared" si="1"/>
        <v>508</v>
      </c>
      <c r="P30" s="230" t="s">
        <v>517</v>
      </c>
      <c r="Q30" s="231" t="s">
        <v>430</v>
      </c>
      <c r="R30" s="232" t="s">
        <v>586</v>
      </c>
    </row>
    <row r="31" spans="1:18" s="233" customFormat="1" ht="15" customHeight="1" x14ac:dyDescent="0.25">
      <c r="A31" s="223">
        <v>3</v>
      </c>
      <c r="B31" s="223">
        <v>55</v>
      </c>
      <c r="C31" s="223">
        <v>249</v>
      </c>
      <c r="D31" s="234" t="s">
        <v>137</v>
      </c>
      <c r="E31" s="225" t="s">
        <v>431</v>
      </c>
      <c r="F31" s="226">
        <v>250</v>
      </c>
      <c r="G31" s="226">
        <v>256</v>
      </c>
      <c r="H31" s="226">
        <v>500</v>
      </c>
      <c r="I31" s="226">
        <v>750</v>
      </c>
      <c r="J31" s="227">
        <v>1000</v>
      </c>
      <c r="K31" s="261">
        <v>1000</v>
      </c>
      <c r="L31" s="226">
        <v>256</v>
      </c>
      <c r="M31" s="234" t="s">
        <v>544</v>
      </c>
      <c r="N31" s="229">
        <f t="shared" si="0"/>
        <v>0.51200000000000001</v>
      </c>
      <c r="O31" s="230">
        <f t="shared" si="1"/>
        <v>479</v>
      </c>
      <c r="P31" s="230" t="s">
        <v>517</v>
      </c>
      <c r="Q31" s="262" t="s">
        <v>433</v>
      </c>
      <c r="R31" s="232" t="s">
        <v>587</v>
      </c>
    </row>
    <row r="32" spans="1:18" s="233" customFormat="1" ht="15" customHeight="1" x14ac:dyDescent="0.25">
      <c r="A32" s="223">
        <v>3</v>
      </c>
      <c r="B32" s="223">
        <v>55</v>
      </c>
      <c r="C32" s="223">
        <v>250</v>
      </c>
      <c r="D32" s="234" t="s">
        <v>138</v>
      </c>
      <c r="E32" s="225" t="s">
        <v>255</v>
      </c>
      <c r="F32" s="259">
        <v>80</v>
      </c>
      <c r="G32" s="259">
        <v>104</v>
      </c>
      <c r="H32" s="259">
        <v>120</v>
      </c>
      <c r="I32" s="259">
        <v>160</v>
      </c>
      <c r="J32" s="260">
        <v>200</v>
      </c>
      <c r="K32" s="261">
        <v>200</v>
      </c>
      <c r="L32" s="259">
        <f>104+15</f>
        <v>119</v>
      </c>
      <c r="M32" s="234" t="s">
        <v>545</v>
      </c>
      <c r="N32" s="229">
        <f t="shared" si="0"/>
        <v>0.9916666666666667</v>
      </c>
      <c r="O32" s="230">
        <f t="shared" si="1"/>
        <v>317</v>
      </c>
      <c r="P32" s="230" t="s">
        <v>517</v>
      </c>
      <c r="Q32" s="231" t="s">
        <v>440</v>
      </c>
      <c r="R32" s="232" t="s">
        <v>586</v>
      </c>
    </row>
    <row r="33" spans="1:18" s="233" customFormat="1" ht="15" customHeight="1" x14ac:dyDescent="0.25">
      <c r="A33" s="223">
        <v>3</v>
      </c>
      <c r="B33" s="223">
        <v>55</v>
      </c>
      <c r="C33" s="223">
        <v>251</v>
      </c>
      <c r="D33" s="234" t="s">
        <v>139</v>
      </c>
      <c r="E33" s="225" t="s">
        <v>441</v>
      </c>
      <c r="F33" s="226">
        <v>230</v>
      </c>
      <c r="G33" s="226">
        <v>263</v>
      </c>
      <c r="H33" s="226">
        <v>330</v>
      </c>
      <c r="I33" s="226">
        <v>430</v>
      </c>
      <c r="J33" s="227">
        <v>530</v>
      </c>
      <c r="K33" s="261">
        <v>530</v>
      </c>
      <c r="L33" s="226">
        <v>263</v>
      </c>
      <c r="M33" s="234" t="s">
        <v>546</v>
      </c>
      <c r="N33" s="266">
        <f t="shared" si="0"/>
        <v>0.79696969696969699</v>
      </c>
      <c r="O33" s="230">
        <f t="shared" si="1"/>
        <v>510</v>
      </c>
      <c r="P33" s="230" t="s">
        <v>517</v>
      </c>
      <c r="Q33" s="231" t="s">
        <v>443</v>
      </c>
      <c r="R33" s="232" t="s">
        <v>586</v>
      </c>
    </row>
    <row r="34" spans="1:18" s="174" customFormat="1" ht="15" customHeight="1" x14ac:dyDescent="0.25">
      <c r="A34" s="165">
        <v>4</v>
      </c>
      <c r="B34" s="165">
        <v>56</v>
      </c>
      <c r="C34" s="165">
        <v>252</v>
      </c>
      <c r="D34" s="179" t="s">
        <v>256</v>
      </c>
      <c r="E34" s="167" t="s">
        <v>388</v>
      </c>
      <c r="F34" s="168">
        <v>3</v>
      </c>
      <c r="G34" s="168">
        <v>2</v>
      </c>
      <c r="H34" s="168" t="s">
        <v>241</v>
      </c>
      <c r="I34" s="168" t="s">
        <v>241</v>
      </c>
      <c r="J34" s="169" t="s">
        <v>241</v>
      </c>
      <c r="K34" s="147">
        <v>3</v>
      </c>
      <c r="L34" s="183">
        <v>2</v>
      </c>
      <c r="M34" s="179" t="s">
        <v>547</v>
      </c>
      <c r="N34" s="170">
        <f>+L34/K34</f>
        <v>0.66666666666666663</v>
      </c>
      <c r="O34" s="171">
        <f t="shared" si="1"/>
        <v>662</v>
      </c>
      <c r="P34" s="171" t="s">
        <v>517</v>
      </c>
      <c r="Q34" s="172" t="s">
        <v>390</v>
      </c>
      <c r="R34" s="173" t="s">
        <v>586</v>
      </c>
    </row>
    <row r="35" spans="1:18" s="233" customFormat="1" ht="15" customHeight="1" x14ac:dyDescent="0.25">
      <c r="A35" s="223">
        <v>4</v>
      </c>
      <c r="B35" s="223">
        <v>57</v>
      </c>
      <c r="C35" s="223">
        <v>253</v>
      </c>
      <c r="D35" s="234" t="s">
        <v>149</v>
      </c>
      <c r="E35" s="225" t="s">
        <v>445</v>
      </c>
      <c r="F35" s="272">
        <v>10000000000</v>
      </c>
      <c r="G35" s="272">
        <v>11359904293</v>
      </c>
      <c r="H35" s="272">
        <v>20000000000</v>
      </c>
      <c r="I35" s="272">
        <v>30000000000</v>
      </c>
      <c r="J35" s="273">
        <v>40000000000</v>
      </c>
      <c r="K35" s="274">
        <v>40000000000</v>
      </c>
      <c r="L35" s="272">
        <v>12769495295</v>
      </c>
      <c r="M35" s="234" t="s">
        <v>548</v>
      </c>
      <c r="N35" s="275">
        <f t="shared" si="0"/>
        <v>0.63847476474999998</v>
      </c>
      <c r="O35" s="230">
        <f t="shared" si="1"/>
        <v>145</v>
      </c>
      <c r="P35" s="230" t="s">
        <v>517</v>
      </c>
      <c r="Q35" s="262" t="s">
        <v>447</v>
      </c>
      <c r="R35" s="232" t="s">
        <v>586</v>
      </c>
    </row>
    <row r="36" spans="1:18" s="233" customFormat="1" ht="15" customHeight="1" x14ac:dyDescent="0.25">
      <c r="A36" s="223">
        <v>4</v>
      </c>
      <c r="B36" s="223">
        <v>57</v>
      </c>
      <c r="C36" s="223">
        <v>254</v>
      </c>
      <c r="D36" s="234" t="s">
        <v>151</v>
      </c>
      <c r="E36" s="225" t="s">
        <v>400</v>
      </c>
      <c r="F36" s="272">
        <v>70</v>
      </c>
      <c r="G36" s="272">
        <v>86</v>
      </c>
      <c r="H36" s="272">
        <v>100</v>
      </c>
      <c r="I36" s="272">
        <v>150</v>
      </c>
      <c r="J36" s="273">
        <v>200</v>
      </c>
      <c r="K36" s="228">
        <v>200</v>
      </c>
      <c r="L36" s="272">
        <v>86</v>
      </c>
      <c r="M36" s="234" t="s">
        <v>549</v>
      </c>
      <c r="N36" s="275">
        <f t="shared" si="0"/>
        <v>0.86</v>
      </c>
      <c r="O36" s="230">
        <f t="shared" si="1"/>
        <v>375</v>
      </c>
      <c r="P36" s="230" t="s">
        <v>517</v>
      </c>
      <c r="Q36" s="231" t="s">
        <v>402</v>
      </c>
      <c r="R36" s="232" t="s">
        <v>586</v>
      </c>
    </row>
    <row r="37" spans="1:18" s="233" customFormat="1" ht="15" customHeight="1" x14ac:dyDescent="0.25">
      <c r="A37" s="223">
        <v>5</v>
      </c>
      <c r="B37" s="223">
        <v>58</v>
      </c>
      <c r="C37" s="223">
        <v>255</v>
      </c>
      <c r="D37" s="234" t="s">
        <v>257</v>
      </c>
      <c r="E37" s="225" t="s">
        <v>449</v>
      </c>
      <c r="F37" s="226">
        <v>81</v>
      </c>
      <c r="G37" s="226">
        <v>81</v>
      </c>
      <c r="H37" s="226">
        <v>98</v>
      </c>
      <c r="I37" s="226">
        <v>115</v>
      </c>
      <c r="J37" s="227">
        <v>133</v>
      </c>
      <c r="K37" s="228">
        <v>133</v>
      </c>
      <c r="L37" s="226">
        <f>81+2</f>
        <v>83</v>
      </c>
      <c r="M37" s="234" t="s">
        <v>550</v>
      </c>
      <c r="N37" s="229">
        <f t="shared" si="0"/>
        <v>0.84693877551020413</v>
      </c>
      <c r="O37" s="230">
        <f t="shared" si="1"/>
        <v>268</v>
      </c>
      <c r="P37" s="230" t="s">
        <v>517</v>
      </c>
      <c r="Q37" s="231" t="s">
        <v>451</v>
      </c>
      <c r="R37" s="232" t="s">
        <v>587</v>
      </c>
    </row>
    <row r="38" spans="1:18" s="233" customFormat="1" ht="15" customHeight="1" x14ac:dyDescent="0.25">
      <c r="A38" s="223">
        <v>5</v>
      </c>
      <c r="B38" s="223">
        <v>58</v>
      </c>
      <c r="C38" s="223">
        <v>256</v>
      </c>
      <c r="D38" s="234" t="s">
        <v>164</v>
      </c>
      <c r="E38" s="225" t="s">
        <v>453</v>
      </c>
      <c r="F38" s="226" t="s">
        <v>241</v>
      </c>
      <c r="G38" s="226" t="s">
        <v>241</v>
      </c>
      <c r="H38" s="226" t="s">
        <v>241</v>
      </c>
      <c r="I38" s="226" t="s">
        <v>241</v>
      </c>
      <c r="J38" s="227">
        <v>1</v>
      </c>
      <c r="K38" s="228">
        <v>1</v>
      </c>
      <c r="L38" s="226">
        <v>0</v>
      </c>
      <c r="M38" s="234" t="s">
        <v>551</v>
      </c>
      <c r="N38" s="229" t="str">
        <f t="shared" si="0"/>
        <v>NA</v>
      </c>
      <c r="O38" s="230">
        <f t="shared" si="1"/>
        <v>65</v>
      </c>
      <c r="P38" s="230" t="s">
        <v>517</v>
      </c>
      <c r="Q38" s="262" t="s">
        <v>455</v>
      </c>
      <c r="R38" s="232" t="s">
        <v>586</v>
      </c>
    </row>
    <row r="39" spans="1:18" s="233" customFormat="1" ht="15" customHeight="1" x14ac:dyDescent="0.25">
      <c r="A39" s="223">
        <v>5</v>
      </c>
      <c r="B39" s="223">
        <v>58</v>
      </c>
      <c r="C39" s="223">
        <v>257</v>
      </c>
      <c r="D39" s="234" t="s">
        <v>165</v>
      </c>
      <c r="E39" s="225" t="s">
        <v>453</v>
      </c>
      <c r="F39" s="226">
        <v>82</v>
      </c>
      <c r="G39" s="226">
        <v>82</v>
      </c>
      <c r="H39" s="226">
        <v>164</v>
      </c>
      <c r="I39" s="226">
        <v>246</v>
      </c>
      <c r="J39" s="227">
        <v>328</v>
      </c>
      <c r="K39" s="228">
        <v>328</v>
      </c>
      <c r="L39" s="226">
        <v>96</v>
      </c>
      <c r="M39" s="234" t="s">
        <v>552</v>
      </c>
      <c r="N39" s="229">
        <f t="shared" si="0"/>
        <v>0.58536585365853655</v>
      </c>
      <c r="O39" s="230">
        <f t="shared" si="1"/>
        <v>162</v>
      </c>
      <c r="P39" s="230" t="s">
        <v>517</v>
      </c>
      <c r="Q39" s="262" t="s">
        <v>455</v>
      </c>
      <c r="R39" s="232" t="s">
        <v>586</v>
      </c>
    </row>
    <row r="40" spans="1:18" s="174" customFormat="1" ht="15" customHeight="1" x14ac:dyDescent="0.25">
      <c r="A40" s="165">
        <v>5</v>
      </c>
      <c r="B40" s="165">
        <v>60</v>
      </c>
      <c r="C40" s="165">
        <v>259</v>
      </c>
      <c r="D40" s="179" t="s">
        <v>258</v>
      </c>
      <c r="E40" s="167" t="s">
        <v>421</v>
      </c>
      <c r="F40" s="168">
        <v>1</v>
      </c>
      <c r="G40" s="168">
        <v>1</v>
      </c>
      <c r="H40" s="168">
        <v>2</v>
      </c>
      <c r="I40" s="168">
        <v>3</v>
      </c>
      <c r="J40" s="169">
        <v>4</v>
      </c>
      <c r="K40" s="147">
        <v>4</v>
      </c>
      <c r="L40" s="168">
        <v>1</v>
      </c>
      <c r="M40" s="179" t="s">
        <v>458</v>
      </c>
      <c r="N40" s="170">
        <f t="shared" si="0"/>
        <v>0.5</v>
      </c>
      <c r="O40" s="171">
        <f t="shared" si="1"/>
        <v>19</v>
      </c>
      <c r="P40" s="171" t="s">
        <v>517</v>
      </c>
      <c r="Q40" s="148" t="s">
        <v>536</v>
      </c>
      <c r="R40" s="173" t="s">
        <v>586</v>
      </c>
    </row>
    <row r="41" spans="1:18" s="174" customFormat="1" ht="15" customHeight="1" x14ac:dyDescent="0.25">
      <c r="A41" s="165">
        <v>5</v>
      </c>
      <c r="B41" s="165">
        <v>60</v>
      </c>
      <c r="C41" s="165">
        <v>290</v>
      </c>
      <c r="D41" s="179" t="s">
        <v>259</v>
      </c>
      <c r="E41" s="167" t="s">
        <v>410</v>
      </c>
      <c r="F41" s="168" t="s">
        <v>44</v>
      </c>
      <c r="G41" s="168">
        <v>10</v>
      </c>
      <c r="H41" s="168" t="s">
        <v>44</v>
      </c>
      <c r="I41" s="168" t="s">
        <v>44</v>
      </c>
      <c r="J41" s="169" t="s">
        <v>44</v>
      </c>
      <c r="K41" s="147" t="s">
        <v>44</v>
      </c>
      <c r="L41" s="168">
        <v>0</v>
      </c>
      <c r="M41" s="179" t="s">
        <v>529</v>
      </c>
      <c r="N41" s="170" t="str">
        <f t="shared" si="0"/>
        <v>NA</v>
      </c>
      <c r="O41" s="171">
        <f t="shared" si="1"/>
        <v>153</v>
      </c>
      <c r="P41" s="171" t="s">
        <v>517</v>
      </c>
      <c r="Q41" s="172" t="s">
        <v>412</v>
      </c>
      <c r="R41" s="173" t="s">
        <v>586</v>
      </c>
    </row>
    <row r="42" spans="1:18" s="233" customFormat="1" ht="15" customHeight="1" x14ac:dyDescent="0.25">
      <c r="A42" s="223">
        <v>5</v>
      </c>
      <c r="B42" s="223">
        <v>60</v>
      </c>
      <c r="C42" s="223">
        <v>309</v>
      </c>
      <c r="D42" s="234" t="s">
        <v>140</v>
      </c>
      <c r="E42" s="225" t="s">
        <v>421</v>
      </c>
      <c r="F42" s="226">
        <v>100</v>
      </c>
      <c r="G42" s="226">
        <v>100</v>
      </c>
      <c r="H42" s="226">
        <v>107</v>
      </c>
      <c r="I42" s="226">
        <v>317</v>
      </c>
      <c r="J42" s="227">
        <v>417</v>
      </c>
      <c r="K42" s="261">
        <v>417</v>
      </c>
      <c r="L42" s="226">
        <v>100</v>
      </c>
      <c r="M42" s="234" t="s">
        <v>458</v>
      </c>
      <c r="N42" s="229">
        <f>IF(OR(H42="Por definir",H42="-"),"NA",IFERROR(L42/H42,0))</f>
        <v>0.93457943925233644</v>
      </c>
      <c r="O42" s="230">
        <f t="shared" si="1"/>
        <v>19</v>
      </c>
      <c r="P42" s="230" t="s">
        <v>517</v>
      </c>
      <c r="Q42" s="262" t="s">
        <v>536</v>
      </c>
      <c r="R42" s="232" t="s">
        <v>586</v>
      </c>
    </row>
    <row r="43" spans="1:18" s="233" customFormat="1" ht="15" customHeight="1" x14ac:dyDescent="0.25">
      <c r="A43" s="223">
        <v>6</v>
      </c>
      <c r="B43" s="223">
        <v>61</v>
      </c>
      <c r="C43" s="223">
        <v>260</v>
      </c>
      <c r="D43" s="234" t="s">
        <v>196</v>
      </c>
      <c r="E43" s="225" t="s">
        <v>391</v>
      </c>
      <c r="F43" s="226">
        <v>11</v>
      </c>
      <c r="G43" s="226">
        <v>11</v>
      </c>
      <c r="H43" s="226">
        <v>12</v>
      </c>
      <c r="I43" s="226">
        <v>13</v>
      </c>
      <c r="J43" s="227">
        <v>14</v>
      </c>
      <c r="K43" s="228">
        <v>14</v>
      </c>
      <c r="L43" s="226">
        <v>12</v>
      </c>
      <c r="M43" s="234" t="s">
        <v>553</v>
      </c>
      <c r="N43" s="229">
        <f t="shared" ref="N43:N74" si="2">IF(OR(H43="Por definir",H43="-"),"NA",IFERROR(L43/H43,0))</f>
        <v>1</v>
      </c>
      <c r="O43" s="230">
        <f t="shared" si="1"/>
        <v>667</v>
      </c>
      <c r="P43" s="230" t="s">
        <v>517</v>
      </c>
      <c r="Q43" s="231" t="s">
        <v>393</v>
      </c>
      <c r="R43" s="232" t="s">
        <v>586</v>
      </c>
    </row>
    <row r="44" spans="1:18" s="233" customFormat="1" ht="15" customHeight="1" x14ac:dyDescent="0.25">
      <c r="A44" s="223">
        <v>6</v>
      </c>
      <c r="B44" s="223">
        <v>61</v>
      </c>
      <c r="C44" s="223">
        <v>261</v>
      </c>
      <c r="D44" s="234" t="s">
        <v>197</v>
      </c>
      <c r="E44" s="225" t="s">
        <v>391</v>
      </c>
      <c r="F44" s="226">
        <v>21</v>
      </c>
      <c r="G44" s="226">
        <v>21</v>
      </c>
      <c r="H44" s="226">
        <v>86</v>
      </c>
      <c r="I44" s="226">
        <v>151</v>
      </c>
      <c r="J44" s="227">
        <v>200</v>
      </c>
      <c r="K44" s="228">
        <v>200</v>
      </c>
      <c r="L44" s="226">
        <v>21</v>
      </c>
      <c r="M44" s="234" t="s">
        <v>554</v>
      </c>
      <c r="N44" s="229">
        <f t="shared" si="2"/>
        <v>0.2441860465116279</v>
      </c>
      <c r="O44" s="230">
        <f t="shared" si="1"/>
        <v>207</v>
      </c>
      <c r="P44" s="230" t="s">
        <v>517</v>
      </c>
      <c r="Q44" s="231" t="s">
        <v>393</v>
      </c>
      <c r="R44" s="232" t="s">
        <v>587</v>
      </c>
    </row>
    <row r="45" spans="1:18" s="233" customFormat="1" ht="15" customHeight="1" x14ac:dyDescent="0.25">
      <c r="A45" s="223">
        <v>6</v>
      </c>
      <c r="B45" s="223">
        <v>62</v>
      </c>
      <c r="C45" s="223">
        <v>262</v>
      </c>
      <c r="D45" s="234" t="s">
        <v>260</v>
      </c>
      <c r="E45" s="225" t="s">
        <v>391</v>
      </c>
      <c r="F45" s="226">
        <v>6</v>
      </c>
      <c r="G45" s="226">
        <v>6</v>
      </c>
      <c r="H45" s="226">
        <v>6</v>
      </c>
      <c r="I45" s="226">
        <v>7</v>
      </c>
      <c r="J45" s="227">
        <v>8</v>
      </c>
      <c r="K45" s="228">
        <v>8</v>
      </c>
      <c r="L45" s="226">
        <v>6</v>
      </c>
      <c r="M45" s="234" t="s">
        <v>555</v>
      </c>
      <c r="N45" s="229">
        <f t="shared" si="2"/>
        <v>1</v>
      </c>
      <c r="O45" s="230">
        <f t="shared" si="1"/>
        <v>57</v>
      </c>
      <c r="P45" s="230" t="s">
        <v>517</v>
      </c>
      <c r="Q45" s="231" t="s">
        <v>393</v>
      </c>
      <c r="R45" s="232" t="s">
        <v>587</v>
      </c>
    </row>
    <row r="46" spans="1:18" s="233" customFormat="1" ht="15" customHeight="1" x14ac:dyDescent="0.25">
      <c r="A46" s="223">
        <v>6</v>
      </c>
      <c r="B46" s="223">
        <v>62</v>
      </c>
      <c r="C46" s="223">
        <v>263</v>
      </c>
      <c r="D46" s="234" t="s">
        <v>200</v>
      </c>
      <c r="E46" s="225" t="s">
        <v>391</v>
      </c>
      <c r="F46" s="226">
        <v>1145</v>
      </c>
      <c r="G46" s="226">
        <v>1145</v>
      </c>
      <c r="H46" s="226">
        <v>1152</v>
      </c>
      <c r="I46" s="226">
        <v>1159</v>
      </c>
      <c r="J46" s="227">
        <v>1161</v>
      </c>
      <c r="K46" s="228">
        <v>1161</v>
      </c>
      <c r="L46" s="226">
        <v>1145</v>
      </c>
      <c r="M46" s="234" t="s">
        <v>556</v>
      </c>
      <c r="N46" s="229">
        <f t="shared" si="2"/>
        <v>0.99392361111111116</v>
      </c>
      <c r="O46" s="230">
        <f t="shared" si="1"/>
        <v>267</v>
      </c>
      <c r="P46" s="230" t="s">
        <v>517</v>
      </c>
      <c r="Q46" s="231" t="s">
        <v>393</v>
      </c>
      <c r="R46" s="232" t="s">
        <v>587</v>
      </c>
    </row>
    <row r="47" spans="1:18" s="233" customFormat="1" ht="15" customHeight="1" x14ac:dyDescent="0.25">
      <c r="A47" s="223">
        <v>6</v>
      </c>
      <c r="B47" s="223">
        <v>62</v>
      </c>
      <c r="C47" s="223">
        <v>264</v>
      </c>
      <c r="D47" s="234" t="s">
        <v>201</v>
      </c>
      <c r="E47" s="225" t="s">
        <v>421</v>
      </c>
      <c r="F47" s="226">
        <v>2</v>
      </c>
      <c r="G47" s="226">
        <v>2</v>
      </c>
      <c r="H47" s="226">
        <v>2</v>
      </c>
      <c r="I47" s="226">
        <v>3</v>
      </c>
      <c r="J47" s="227">
        <v>4</v>
      </c>
      <c r="K47" s="228">
        <v>4</v>
      </c>
      <c r="L47" s="226">
        <v>2</v>
      </c>
      <c r="M47" s="234" t="s">
        <v>557</v>
      </c>
      <c r="N47" s="229">
        <f t="shared" si="2"/>
        <v>1</v>
      </c>
      <c r="O47" s="230">
        <f t="shared" si="1"/>
        <v>313</v>
      </c>
      <c r="P47" s="230" t="s">
        <v>517</v>
      </c>
      <c r="Q47" s="239" t="s">
        <v>536</v>
      </c>
      <c r="R47" s="232" t="s">
        <v>587</v>
      </c>
    </row>
    <row r="48" spans="1:18" s="233" customFormat="1" ht="15" customHeight="1" x14ac:dyDescent="0.25">
      <c r="A48" s="223">
        <v>6</v>
      </c>
      <c r="B48" s="223">
        <v>67</v>
      </c>
      <c r="C48" s="223">
        <v>297</v>
      </c>
      <c r="D48" s="234" t="s">
        <v>261</v>
      </c>
      <c r="E48" s="225" t="s">
        <v>410</v>
      </c>
      <c r="F48" s="256">
        <v>1</v>
      </c>
      <c r="G48" s="256">
        <v>1</v>
      </c>
      <c r="H48" s="256">
        <v>1</v>
      </c>
      <c r="I48" s="256">
        <v>1</v>
      </c>
      <c r="J48" s="257">
        <v>1</v>
      </c>
      <c r="K48" s="258">
        <v>1</v>
      </c>
      <c r="L48" s="256">
        <v>0.12</v>
      </c>
      <c r="M48" s="234" t="s">
        <v>558</v>
      </c>
      <c r="N48" s="229">
        <f t="shared" si="2"/>
        <v>0.12</v>
      </c>
      <c r="O48" s="230">
        <f t="shared" si="1"/>
        <v>388</v>
      </c>
      <c r="P48" s="230" t="s">
        <v>517</v>
      </c>
      <c r="Q48" s="231" t="s">
        <v>412</v>
      </c>
      <c r="R48" s="232" t="s">
        <v>586</v>
      </c>
    </row>
    <row r="49" spans="1:18" s="233" customFormat="1" ht="15" customHeight="1" x14ac:dyDescent="0.25">
      <c r="A49" s="223">
        <v>6</v>
      </c>
      <c r="B49" s="223">
        <v>67</v>
      </c>
      <c r="C49" s="223">
        <v>310</v>
      </c>
      <c r="D49" s="234" t="s">
        <v>262</v>
      </c>
      <c r="E49" s="225" t="s">
        <v>421</v>
      </c>
      <c r="F49" s="259">
        <v>800000</v>
      </c>
      <c r="G49" s="259">
        <v>800000</v>
      </c>
      <c r="H49" s="259">
        <v>800000</v>
      </c>
      <c r="I49" s="259">
        <v>800000</v>
      </c>
      <c r="J49" s="260">
        <v>800000</v>
      </c>
      <c r="K49" s="261">
        <v>3200000</v>
      </c>
      <c r="L49" s="259">
        <v>0</v>
      </c>
      <c r="M49" s="234" t="s">
        <v>559</v>
      </c>
      <c r="N49" s="229">
        <f t="shared" si="2"/>
        <v>0</v>
      </c>
      <c r="O49" s="230">
        <f t="shared" si="1"/>
        <v>1245</v>
      </c>
      <c r="P49" s="230" t="s">
        <v>517</v>
      </c>
      <c r="Q49" s="262" t="s">
        <v>536</v>
      </c>
      <c r="R49" s="232" t="s">
        <v>586</v>
      </c>
    </row>
    <row r="50" spans="1:18" s="233" customFormat="1" ht="15" customHeight="1" x14ac:dyDescent="0.25">
      <c r="A50" s="223">
        <v>6</v>
      </c>
      <c r="B50" s="223">
        <v>63</v>
      </c>
      <c r="C50" s="223">
        <v>265</v>
      </c>
      <c r="D50" s="234" t="s">
        <v>263</v>
      </c>
      <c r="E50" s="225" t="s">
        <v>391</v>
      </c>
      <c r="F50" s="226">
        <v>55</v>
      </c>
      <c r="G50" s="226">
        <v>55</v>
      </c>
      <c r="H50" s="226">
        <v>58</v>
      </c>
      <c r="I50" s="226">
        <v>62</v>
      </c>
      <c r="J50" s="227">
        <v>65</v>
      </c>
      <c r="K50" s="228">
        <v>65</v>
      </c>
      <c r="L50" s="226">
        <v>55</v>
      </c>
      <c r="M50" s="234" t="s">
        <v>560</v>
      </c>
      <c r="N50" s="229">
        <f t="shared" si="2"/>
        <v>0.94827586206896552</v>
      </c>
      <c r="O50" s="230">
        <f t="shared" si="1"/>
        <v>658</v>
      </c>
      <c r="P50" s="230" t="s">
        <v>517</v>
      </c>
      <c r="Q50" s="231" t="s">
        <v>393</v>
      </c>
      <c r="R50" s="232" t="s">
        <v>587</v>
      </c>
    </row>
    <row r="51" spans="1:18" s="233" customFormat="1" ht="15" customHeight="1" x14ac:dyDescent="0.25">
      <c r="A51" s="223">
        <v>6</v>
      </c>
      <c r="B51" s="223">
        <v>63</v>
      </c>
      <c r="C51" s="223">
        <v>266</v>
      </c>
      <c r="D51" s="234" t="s">
        <v>203</v>
      </c>
      <c r="E51" s="225" t="s">
        <v>391</v>
      </c>
      <c r="F51" s="226">
        <v>67</v>
      </c>
      <c r="G51" s="226">
        <v>67</v>
      </c>
      <c r="H51" s="226">
        <v>70</v>
      </c>
      <c r="I51" s="226">
        <v>71</v>
      </c>
      <c r="J51" s="227">
        <v>73</v>
      </c>
      <c r="K51" s="228">
        <v>73</v>
      </c>
      <c r="L51" s="226">
        <v>67</v>
      </c>
      <c r="M51" s="234" t="s">
        <v>561</v>
      </c>
      <c r="N51" s="229">
        <f t="shared" si="2"/>
        <v>0.95714285714285718</v>
      </c>
      <c r="O51" s="230">
        <f t="shared" si="1"/>
        <v>106</v>
      </c>
      <c r="P51" s="230" t="s">
        <v>517</v>
      </c>
      <c r="Q51" s="231" t="s">
        <v>393</v>
      </c>
      <c r="R51" s="232" t="s">
        <v>587</v>
      </c>
    </row>
    <row r="52" spans="1:18" s="174" customFormat="1" ht="15" customHeight="1" x14ac:dyDescent="0.25">
      <c r="A52" s="165">
        <v>6</v>
      </c>
      <c r="B52" s="165">
        <v>64</v>
      </c>
      <c r="C52" s="165">
        <v>267</v>
      </c>
      <c r="D52" s="179" t="s">
        <v>264</v>
      </c>
      <c r="E52" s="167" t="s">
        <v>453</v>
      </c>
      <c r="F52" s="199">
        <v>12</v>
      </c>
      <c r="G52" s="199">
        <v>12</v>
      </c>
      <c r="H52" s="199">
        <v>24</v>
      </c>
      <c r="I52" s="199">
        <v>36</v>
      </c>
      <c r="J52" s="200">
        <v>48</v>
      </c>
      <c r="K52" s="147">
        <v>48</v>
      </c>
      <c r="L52" s="199">
        <v>14</v>
      </c>
      <c r="M52" s="179" t="s">
        <v>562</v>
      </c>
      <c r="N52" s="170">
        <f t="shared" si="2"/>
        <v>0.58333333333333337</v>
      </c>
      <c r="O52" s="171">
        <f t="shared" si="1"/>
        <v>119</v>
      </c>
      <c r="P52" s="171" t="s">
        <v>517</v>
      </c>
      <c r="Q52" s="148" t="s">
        <v>455</v>
      </c>
      <c r="R52" s="173" t="s">
        <v>586</v>
      </c>
    </row>
    <row r="53" spans="1:18" s="233" customFormat="1" ht="15" customHeight="1" x14ac:dyDescent="0.25">
      <c r="A53" s="223">
        <v>7</v>
      </c>
      <c r="B53" s="223">
        <v>65</v>
      </c>
      <c r="C53" s="223">
        <v>268</v>
      </c>
      <c r="D53" s="234" t="s">
        <v>89</v>
      </c>
      <c r="E53" s="225" t="s">
        <v>474</v>
      </c>
      <c r="F53" s="259">
        <v>4350</v>
      </c>
      <c r="G53" s="259">
        <v>4350</v>
      </c>
      <c r="H53" s="259">
        <v>6765</v>
      </c>
      <c r="I53" s="259">
        <v>9301</v>
      </c>
      <c r="J53" s="260">
        <v>11964</v>
      </c>
      <c r="K53" s="261">
        <v>11964</v>
      </c>
      <c r="L53" s="259">
        <v>6736</v>
      </c>
      <c r="M53" s="234" t="s">
        <v>563</v>
      </c>
      <c r="N53" s="266">
        <f t="shared" si="2"/>
        <v>0.99571322985957134</v>
      </c>
      <c r="O53" s="230">
        <f t="shared" si="1"/>
        <v>460</v>
      </c>
      <c r="P53" s="230" t="s">
        <v>517</v>
      </c>
      <c r="Q53" s="231" t="s">
        <v>476</v>
      </c>
      <c r="R53" s="232" t="s">
        <v>587</v>
      </c>
    </row>
    <row r="54" spans="1:18" s="233" customFormat="1" ht="15" customHeight="1" x14ac:dyDescent="0.25">
      <c r="A54" s="223">
        <v>7</v>
      </c>
      <c r="B54" s="223">
        <v>65</v>
      </c>
      <c r="C54" s="223">
        <v>269</v>
      </c>
      <c r="D54" s="234" t="s">
        <v>265</v>
      </c>
      <c r="E54" s="225" t="s">
        <v>474</v>
      </c>
      <c r="F54" s="235">
        <v>0.2</v>
      </c>
      <c r="G54" s="235">
        <v>0.2</v>
      </c>
      <c r="H54" s="235">
        <v>0.2</v>
      </c>
      <c r="I54" s="235">
        <v>0.2</v>
      </c>
      <c r="J54" s="236">
        <v>0.2</v>
      </c>
      <c r="K54" s="237">
        <v>0.2</v>
      </c>
      <c r="L54" s="235">
        <v>0.2</v>
      </c>
      <c r="M54" s="234" t="s">
        <v>564</v>
      </c>
      <c r="N54" s="238">
        <f t="shared" si="2"/>
        <v>1</v>
      </c>
      <c r="O54" s="230">
        <f t="shared" si="1"/>
        <v>163</v>
      </c>
      <c r="P54" s="230" t="s">
        <v>517</v>
      </c>
      <c r="Q54" s="231" t="s">
        <v>476</v>
      </c>
      <c r="R54" s="232" t="s">
        <v>586</v>
      </c>
    </row>
    <row r="55" spans="1:18" s="233" customFormat="1" ht="15" customHeight="1" x14ac:dyDescent="0.25">
      <c r="A55" s="223">
        <v>7</v>
      </c>
      <c r="B55" s="223">
        <v>65</v>
      </c>
      <c r="C55" s="223">
        <v>270</v>
      </c>
      <c r="D55" s="234" t="s">
        <v>91</v>
      </c>
      <c r="E55" s="225" t="s">
        <v>478</v>
      </c>
      <c r="F55" s="259">
        <v>1945</v>
      </c>
      <c r="G55" s="259">
        <v>1801</v>
      </c>
      <c r="H55" s="259">
        <v>3073</v>
      </c>
      <c r="I55" s="259">
        <v>4257</v>
      </c>
      <c r="J55" s="260">
        <v>5500</v>
      </c>
      <c r="K55" s="261">
        <v>5500</v>
      </c>
      <c r="L55" s="259">
        <v>1801</v>
      </c>
      <c r="M55" s="234" t="s">
        <v>565</v>
      </c>
      <c r="N55" s="229">
        <f t="shared" si="2"/>
        <v>0.58607224210868858</v>
      </c>
      <c r="O55" s="230">
        <f t="shared" si="1"/>
        <v>101</v>
      </c>
      <c r="P55" s="230" t="s">
        <v>517</v>
      </c>
      <c r="Q55" s="262" t="s">
        <v>566</v>
      </c>
      <c r="R55" s="232" t="s">
        <v>587</v>
      </c>
    </row>
    <row r="56" spans="1:18" s="233" customFormat="1" ht="15" customHeight="1" x14ac:dyDescent="0.25">
      <c r="A56" s="223">
        <v>7</v>
      </c>
      <c r="B56" s="223">
        <v>65</v>
      </c>
      <c r="C56" s="223">
        <v>271</v>
      </c>
      <c r="D56" s="234" t="s">
        <v>266</v>
      </c>
      <c r="E56" s="225" t="s">
        <v>478</v>
      </c>
      <c r="F56" s="267">
        <v>100</v>
      </c>
      <c r="G56" s="267">
        <v>102</v>
      </c>
      <c r="H56" s="267">
        <v>100</v>
      </c>
      <c r="I56" s="267">
        <v>100</v>
      </c>
      <c r="J56" s="268">
        <v>100</v>
      </c>
      <c r="K56" s="242">
        <v>100</v>
      </c>
      <c r="L56" s="259">
        <v>100</v>
      </c>
      <c r="M56" s="234" t="s">
        <v>567</v>
      </c>
      <c r="N56" s="269">
        <f t="shared" si="2"/>
        <v>1</v>
      </c>
      <c r="O56" s="230">
        <f t="shared" si="1"/>
        <v>91</v>
      </c>
      <c r="P56" s="230" t="s">
        <v>517</v>
      </c>
      <c r="Q56" s="262" t="s">
        <v>566</v>
      </c>
      <c r="R56" s="232" t="s">
        <v>586</v>
      </c>
    </row>
    <row r="57" spans="1:18" s="174" customFormat="1" ht="15" customHeight="1" x14ac:dyDescent="0.25">
      <c r="A57" s="165">
        <v>7</v>
      </c>
      <c r="B57" s="165">
        <v>66</v>
      </c>
      <c r="C57" s="165">
        <v>272</v>
      </c>
      <c r="D57" s="179" t="s">
        <v>267</v>
      </c>
      <c r="E57" s="167" t="s">
        <v>391</v>
      </c>
      <c r="F57" s="168">
        <v>1</v>
      </c>
      <c r="G57" s="168">
        <v>1</v>
      </c>
      <c r="H57" s="168" t="s">
        <v>241</v>
      </c>
      <c r="I57" s="168" t="s">
        <v>241</v>
      </c>
      <c r="J57" s="169" t="s">
        <v>241</v>
      </c>
      <c r="K57" s="147">
        <v>1</v>
      </c>
      <c r="L57" s="168">
        <v>0</v>
      </c>
      <c r="M57" s="179" t="s">
        <v>568</v>
      </c>
      <c r="N57" s="170" t="str">
        <f t="shared" si="2"/>
        <v>NA</v>
      </c>
      <c r="O57" s="171">
        <f t="shared" si="1"/>
        <v>113</v>
      </c>
      <c r="P57" s="171" t="s">
        <v>517</v>
      </c>
      <c r="Q57" s="172" t="s">
        <v>393</v>
      </c>
      <c r="R57" s="173" t="s">
        <v>586</v>
      </c>
    </row>
    <row r="58" spans="1:18" s="174" customFormat="1" ht="15" customHeight="1" x14ac:dyDescent="0.25">
      <c r="A58" s="165">
        <v>7</v>
      </c>
      <c r="B58" s="165">
        <v>66</v>
      </c>
      <c r="C58" s="165">
        <v>273</v>
      </c>
      <c r="D58" s="179" t="s">
        <v>268</v>
      </c>
      <c r="E58" s="167" t="s">
        <v>391</v>
      </c>
      <c r="F58" s="201">
        <v>1</v>
      </c>
      <c r="G58" s="201">
        <v>1</v>
      </c>
      <c r="H58" s="201">
        <v>2</v>
      </c>
      <c r="I58" s="201">
        <v>3</v>
      </c>
      <c r="J58" s="202">
        <v>4</v>
      </c>
      <c r="K58" s="74">
        <v>4</v>
      </c>
      <c r="L58" s="201">
        <v>1</v>
      </c>
      <c r="M58" s="179" t="s">
        <v>569</v>
      </c>
      <c r="N58" s="170">
        <f t="shared" si="2"/>
        <v>0.5</v>
      </c>
      <c r="O58" s="171">
        <f t="shared" si="1"/>
        <v>220</v>
      </c>
      <c r="P58" s="171" t="s">
        <v>517</v>
      </c>
      <c r="Q58" s="172" t="s">
        <v>393</v>
      </c>
      <c r="R58" s="173" t="s">
        <v>586</v>
      </c>
    </row>
    <row r="59" spans="1:18" s="174" customFormat="1" ht="15" customHeight="1" x14ac:dyDescent="0.25">
      <c r="A59" s="165">
        <v>7</v>
      </c>
      <c r="B59" s="165">
        <v>66</v>
      </c>
      <c r="C59" s="165">
        <v>274</v>
      </c>
      <c r="D59" s="179" t="s">
        <v>269</v>
      </c>
      <c r="E59" s="167" t="s">
        <v>388</v>
      </c>
      <c r="F59" s="201" t="s">
        <v>270</v>
      </c>
      <c r="G59" s="201">
        <v>60</v>
      </c>
      <c r="H59" s="201">
        <v>180</v>
      </c>
      <c r="I59" s="201">
        <v>330</v>
      </c>
      <c r="J59" s="202">
        <v>400</v>
      </c>
      <c r="K59" s="85">
        <v>400</v>
      </c>
      <c r="L59" s="201">
        <v>60</v>
      </c>
      <c r="M59" s="179" t="s">
        <v>570</v>
      </c>
      <c r="N59" s="170">
        <f t="shared" si="2"/>
        <v>0.33333333333333331</v>
      </c>
      <c r="O59" s="171">
        <f t="shared" si="1"/>
        <v>105</v>
      </c>
      <c r="P59" s="171" t="s">
        <v>517</v>
      </c>
      <c r="Q59" s="203" t="s">
        <v>390</v>
      </c>
      <c r="R59" s="173" t="s">
        <v>586</v>
      </c>
    </row>
    <row r="60" spans="1:18" s="174" customFormat="1" ht="15" customHeight="1" x14ac:dyDescent="0.25">
      <c r="A60" s="165">
        <v>7</v>
      </c>
      <c r="B60" s="165">
        <v>66</v>
      </c>
      <c r="C60" s="165">
        <v>306</v>
      </c>
      <c r="D60" s="172" t="s">
        <v>271</v>
      </c>
      <c r="E60" s="167" t="s">
        <v>388</v>
      </c>
      <c r="F60" s="201">
        <v>50</v>
      </c>
      <c r="G60" s="201">
        <v>373</v>
      </c>
      <c r="H60" s="201">
        <v>120</v>
      </c>
      <c r="I60" s="201">
        <v>250</v>
      </c>
      <c r="J60" s="202">
        <v>300</v>
      </c>
      <c r="K60" s="74">
        <v>300</v>
      </c>
      <c r="L60" s="201">
        <v>405</v>
      </c>
      <c r="M60" s="172" t="s">
        <v>571</v>
      </c>
      <c r="N60" s="170">
        <f t="shared" si="2"/>
        <v>3.375</v>
      </c>
      <c r="O60" s="171">
        <f t="shared" si="1"/>
        <v>780</v>
      </c>
      <c r="P60" s="171" t="s">
        <v>517</v>
      </c>
      <c r="Q60" s="172" t="s">
        <v>390</v>
      </c>
      <c r="R60" s="173" t="s">
        <v>586</v>
      </c>
    </row>
    <row r="61" spans="1:18" s="233" customFormat="1" ht="15" customHeight="1" x14ac:dyDescent="0.25">
      <c r="A61" s="223">
        <v>7</v>
      </c>
      <c r="B61" s="223">
        <v>68</v>
      </c>
      <c r="C61" s="223">
        <v>275</v>
      </c>
      <c r="D61" s="234" t="s">
        <v>205</v>
      </c>
      <c r="E61" s="225" t="s">
        <v>417</v>
      </c>
      <c r="F61" s="226">
        <v>150</v>
      </c>
      <c r="G61" s="226">
        <v>150</v>
      </c>
      <c r="H61" s="226">
        <v>300</v>
      </c>
      <c r="I61" s="226">
        <v>450</v>
      </c>
      <c r="J61" s="227">
        <v>600</v>
      </c>
      <c r="K61" s="228">
        <v>600</v>
      </c>
      <c r="L61" s="226">
        <v>150</v>
      </c>
      <c r="M61" s="234" t="s">
        <v>572</v>
      </c>
      <c r="N61" s="229">
        <f t="shared" si="2"/>
        <v>0.5</v>
      </c>
      <c r="O61" s="230">
        <f t="shared" si="1"/>
        <v>858</v>
      </c>
      <c r="P61" s="230" t="s">
        <v>517</v>
      </c>
      <c r="Q61" s="231" t="s">
        <v>419</v>
      </c>
      <c r="R61" s="232" t="s">
        <v>587</v>
      </c>
    </row>
    <row r="62" spans="1:18" s="233" customFormat="1" ht="15" customHeight="1" x14ac:dyDescent="0.25">
      <c r="A62" s="223">
        <v>7</v>
      </c>
      <c r="B62" s="223">
        <v>68</v>
      </c>
      <c r="C62" s="223">
        <v>276</v>
      </c>
      <c r="D62" s="234" t="s">
        <v>206</v>
      </c>
      <c r="E62" s="225" t="s">
        <v>453</v>
      </c>
      <c r="F62" s="226">
        <v>8</v>
      </c>
      <c r="G62" s="226">
        <v>8</v>
      </c>
      <c r="H62" s="226">
        <v>17</v>
      </c>
      <c r="I62" s="226">
        <v>26</v>
      </c>
      <c r="J62" s="227">
        <v>32</v>
      </c>
      <c r="K62" s="228">
        <v>32</v>
      </c>
      <c r="L62" s="226">
        <v>8</v>
      </c>
      <c r="M62" s="234" t="s">
        <v>573</v>
      </c>
      <c r="N62" s="229">
        <f t="shared" si="2"/>
        <v>0.47058823529411764</v>
      </c>
      <c r="O62" s="230">
        <f t="shared" si="1"/>
        <v>269</v>
      </c>
      <c r="P62" s="230" t="s">
        <v>517</v>
      </c>
      <c r="Q62" s="262" t="s">
        <v>455</v>
      </c>
      <c r="R62" s="232" t="s">
        <v>587</v>
      </c>
    </row>
    <row r="63" spans="1:18" s="174" customFormat="1" ht="15" customHeight="1" x14ac:dyDescent="0.25">
      <c r="A63" s="165">
        <v>8</v>
      </c>
      <c r="B63" s="165">
        <v>69</v>
      </c>
      <c r="C63" s="165">
        <v>277</v>
      </c>
      <c r="D63" s="179" t="s">
        <v>272</v>
      </c>
      <c r="E63" s="167" t="s">
        <v>488</v>
      </c>
      <c r="F63" s="204">
        <v>0.90800000000000003</v>
      </c>
      <c r="G63" s="204">
        <v>0.96</v>
      </c>
      <c r="H63" s="204">
        <v>0.91</v>
      </c>
      <c r="I63" s="204">
        <v>0.91300000000000003</v>
      </c>
      <c r="J63" s="205">
        <v>0.91500000000000004</v>
      </c>
      <c r="K63" s="75">
        <v>0.91500000000000004</v>
      </c>
      <c r="L63" s="204">
        <v>0.42</v>
      </c>
      <c r="M63" s="179" t="s">
        <v>574</v>
      </c>
      <c r="N63" s="170">
        <f t="shared" si="2"/>
        <v>0.46153846153846151</v>
      </c>
      <c r="O63" s="171">
        <f t="shared" si="1"/>
        <v>169</v>
      </c>
      <c r="P63" s="171" t="s">
        <v>517</v>
      </c>
      <c r="Q63" s="186" t="s">
        <v>490</v>
      </c>
      <c r="R63" s="173" t="s">
        <v>586</v>
      </c>
    </row>
    <row r="64" spans="1:18" s="174" customFormat="1" ht="15" customHeight="1" x14ac:dyDescent="0.25">
      <c r="A64" s="165">
        <v>8</v>
      </c>
      <c r="B64" s="165">
        <v>69</v>
      </c>
      <c r="C64" s="165">
        <v>278</v>
      </c>
      <c r="D64" s="179" t="s">
        <v>273</v>
      </c>
      <c r="E64" s="167" t="s">
        <v>274</v>
      </c>
      <c r="F64" s="184">
        <v>1</v>
      </c>
      <c r="G64" s="184">
        <v>1</v>
      </c>
      <c r="H64" s="184">
        <v>1</v>
      </c>
      <c r="I64" s="184">
        <v>1</v>
      </c>
      <c r="J64" s="185">
        <v>1</v>
      </c>
      <c r="K64" s="71">
        <v>1</v>
      </c>
      <c r="L64" s="184">
        <v>0.25</v>
      </c>
      <c r="M64" s="179" t="s">
        <v>575</v>
      </c>
      <c r="N64" s="170">
        <f t="shared" si="2"/>
        <v>0.25</v>
      </c>
      <c r="O64" s="171">
        <f t="shared" si="1"/>
        <v>188</v>
      </c>
      <c r="P64" s="171" t="s">
        <v>517</v>
      </c>
      <c r="Q64" s="172" t="s">
        <v>492</v>
      </c>
      <c r="R64" s="173" t="s">
        <v>586</v>
      </c>
    </row>
    <row r="65" spans="1:23" s="174" customFormat="1" ht="15" customHeight="1" x14ac:dyDescent="0.25">
      <c r="A65" s="165">
        <v>8</v>
      </c>
      <c r="B65" s="165">
        <v>69</v>
      </c>
      <c r="C65" s="165">
        <v>279</v>
      </c>
      <c r="D65" s="179" t="s">
        <v>275</v>
      </c>
      <c r="E65" s="167" t="s">
        <v>493</v>
      </c>
      <c r="F65" s="184">
        <v>0.1</v>
      </c>
      <c r="G65" s="184">
        <v>0.09</v>
      </c>
      <c r="H65" s="184">
        <v>0.1</v>
      </c>
      <c r="I65" s="184">
        <v>0.1</v>
      </c>
      <c r="J65" s="185">
        <v>0.1</v>
      </c>
      <c r="K65" s="71">
        <v>0.1</v>
      </c>
      <c r="L65" s="184">
        <f>ABS((3894468000/6608421683)-1)</f>
        <v>0.41068106927582693</v>
      </c>
      <c r="M65" s="179" t="s">
        <v>576</v>
      </c>
      <c r="N65" s="170">
        <f t="shared" si="2"/>
        <v>4.1068106927582688</v>
      </c>
      <c r="O65" s="171">
        <f t="shared" si="1"/>
        <v>185</v>
      </c>
      <c r="P65" s="171" t="s">
        <v>517</v>
      </c>
      <c r="Q65" s="172" t="s">
        <v>440</v>
      </c>
      <c r="R65" s="173" t="s">
        <v>586</v>
      </c>
    </row>
    <row r="66" spans="1:23" s="233" customFormat="1" ht="15" customHeight="1" x14ac:dyDescent="0.25">
      <c r="A66" s="223">
        <v>8</v>
      </c>
      <c r="B66" s="223">
        <v>70</v>
      </c>
      <c r="C66" s="223">
        <v>283</v>
      </c>
      <c r="D66" s="224" t="s">
        <v>212</v>
      </c>
      <c r="E66" s="225" t="s">
        <v>274</v>
      </c>
      <c r="F66" s="256">
        <v>0.43</v>
      </c>
      <c r="G66" s="256">
        <v>0.43</v>
      </c>
      <c r="H66" s="256">
        <v>0.6</v>
      </c>
      <c r="I66" s="256">
        <v>0.8</v>
      </c>
      <c r="J66" s="257">
        <v>1</v>
      </c>
      <c r="K66" s="258">
        <v>1</v>
      </c>
      <c r="L66" s="256">
        <v>0.48</v>
      </c>
      <c r="M66" s="224" t="s">
        <v>577</v>
      </c>
      <c r="N66" s="229">
        <f t="shared" si="2"/>
        <v>0.8</v>
      </c>
      <c r="O66" s="230">
        <f t="shared" si="1"/>
        <v>1461</v>
      </c>
      <c r="P66" s="230" t="s">
        <v>517</v>
      </c>
      <c r="Q66" s="231" t="s">
        <v>497</v>
      </c>
      <c r="R66" s="232" t="s">
        <v>586</v>
      </c>
    </row>
    <row r="67" spans="1:23" s="174" customFormat="1" ht="15" customHeight="1" x14ac:dyDescent="0.25">
      <c r="A67" s="165">
        <v>8</v>
      </c>
      <c r="B67" s="165">
        <v>71</v>
      </c>
      <c r="C67" s="165">
        <v>281</v>
      </c>
      <c r="D67" s="166" t="s">
        <v>276</v>
      </c>
      <c r="E67" s="167" t="s">
        <v>274</v>
      </c>
      <c r="F67" s="184">
        <v>0.6</v>
      </c>
      <c r="G67" s="184">
        <v>0.6</v>
      </c>
      <c r="H67" s="184">
        <v>0.75</v>
      </c>
      <c r="I67" s="184">
        <v>0.9</v>
      </c>
      <c r="J67" s="185">
        <v>1</v>
      </c>
      <c r="K67" s="71">
        <v>1</v>
      </c>
      <c r="L67" s="184">
        <v>0.65</v>
      </c>
      <c r="M67" s="166" t="s">
        <v>578</v>
      </c>
      <c r="N67" s="170">
        <f t="shared" si="2"/>
        <v>0.8666666666666667</v>
      </c>
      <c r="O67" s="171">
        <f t="shared" si="1"/>
        <v>667</v>
      </c>
      <c r="P67" s="171" t="s">
        <v>517</v>
      </c>
      <c r="Q67" s="172" t="s">
        <v>497</v>
      </c>
      <c r="R67" s="173" t="s">
        <v>586</v>
      </c>
    </row>
    <row r="68" spans="1:23" s="174" customFormat="1" ht="15" customHeight="1" x14ac:dyDescent="0.25">
      <c r="A68" s="165">
        <v>8</v>
      </c>
      <c r="B68" s="165">
        <v>72</v>
      </c>
      <c r="C68" s="165">
        <v>282</v>
      </c>
      <c r="D68" s="166" t="s">
        <v>278</v>
      </c>
      <c r="E68" s="167" t="s">
        <v>277</v>
      </c>
      <c r="F68" s="184">
        <v>1</v>
      </c>
      <c r="G68" s="184">
        <v>0.99</v>
      </c>
      <c r="H68" s="184">
        <v>1</v>
      </c>
      <c r="I68" s="184">
        <v>1</v>
      </c>
      <c r="J68" s="185">
        <v>1</v>
      </c>
      <c r="K68" s="71">
        <v>1</v>
      </c>
      <c r="L68" s="184">
        <v>0.25</v>
      </c>
      <c r="M68" s="166" t="s">
        <v>579</v>
      </c>
      <c r="N68" s="170">
        <f t="shared" si="2"/>
        <v>0.25</v>
      </c>
      <c r="O68" s="171">
        <f t="shared" ref="O68:O74" si="3">+LEN(M68)</f>
        <v>369</v>
      </c>
      <c r="P68" s="171" t="s">
        <v>517</v>
      </c>
      <c r="Q68" s="206" t="s">
        <v>500</v>
      </c>
      <c r="R68" s="173" t="s">
        <v>586</v>
      </c>
    </row>
    <row r="69" spans="1:23" s="174" customFormat="1" ht="15" customHeight="1" x14ac:dyDescent="0.25">
      <c r="A69" s="165">
        <v>8</v>
      </c>
      <c r="B69" s="165">
        <v>73</v>
      </c>
      <c r="C69" s="165">
        <v>280</v>
      </c>
      <c r="D69" s="166" t="s">
        <v>279</v>
      </c>
      <c r="E69" s="167" t="s">
        <v>274</v>
      </c>
      <c r="F69" s="175">
        <v>1</v>
      </c>
      <c r="G69" s="175">
        <v>1</v>
      </c>
      <c r="H69" s="175">
        <v>1</v>
      </c>
      <c r="I69" s="175">
        <v>1</v>
      </c>
      <c r="J69" s="176">
        <v>1</v>
      </c>
      <c r="K69" s="152">
        <v>1</v>
      </c>
      <c r="L69" s="175">
        <v>0.75</v>
      </c>
      <c r="M69" s="166" t="s">
        <v>580</v>
      </c>
      <c r="N69" s="175">
        <f t="shared" si="2"/>
        <v>0.75</v>
      </c>
      <c r="O69" s="171">
        <f t="shared" si="3"/>
        <v>531</v>
      </c>
      <c r="P69" s="171" t="s">
        <v>517</v>
      </c>
      <c r="Q69" s="172" t="s">
        <v>497</v>
      </c>
      <c r="R69" s="173" t="s">
        <v>586</v>
      </c>
    </row>
    <row r="70" spans="1:23" s="174" customFormat="1" ht="15" customHeight="1" x14ac:dyDescent="0.25">
      <c r="A70" s="165">
        <v>8</v>
      </c>
      <c r="B70" s="165">
        <v>74</v>
      </c>
      <c r="C70" s="165">
        <v>284</v>
      </c>
      <c r="D70" s="166" t="s">
        <v>280</v>
      </c>
      <c r="E70" s="167" t="s">
        <v>502</v>
      </c>
      <c r="F70" s="184">
        <v>0.9</v>
      </c>
      <c r="G70" s="184">
        <v>0.94</v>
      </c>
      <c r="H70" s="184">
        <v>0.9</v>
      </c>
      <c r="I70" s="184">
        <v>0.9</v>
      </c>
      <c r="J70" s="185">
        <v>0.9</v>
      </c>
      <c r="K70" s="71">
        <v>0.9</v>
      </c>
      <c r="L70" s="184">
        <v>0.95</v>
      </c>
      <c r="M70" s="166" t="s">
        <v>581</v>
      </c>
      <c r="N70" s="170">
        <f t="shared" si="2"/>
        <v>1.0555555555555556</v>
      </c>
      <c r="O70" s="171">
        <f t="shared" si="3"/>
        <v>145</v>
      </c>
      <c r="P70" s="171" t="s">
        <v>517</v>
      </c>
      <c r="Q70" s="203" t="s">
        <v>504</v>
      </c>
      <c r="R70" s="173" t="s">
        <v>586</v>
      </c>
    </row>
    <row r="71" spans="1:23" s="174" customFormat="1" ht="15" customHeight="1" x14ac:dyDescent="0.25">
      <c r="A71" s="165">
        <v>8</v>
      </c>
      <c r="B71" s="165">
        <v>74</v>
      </c>
      <c r="C71" s="165">
        <v>285</v>
      </c>
      <c r="D71" s="166" t="s">
        <v>281</v>
      </c>
      <c r="E71" s="167" t="s">
        <v>502</v>
      </c>
      <c r="F71" s="180">
        <v>0.8</v>
      </c>
      <c r="G71" s="180">
        <v>0.94</v>
      </c>
      <c r="H71" s="180">
        <v>0.8</v>
      </c>
      <c r="I71" s="180">
        <v>0.8</v>
      </c>
      <c r="J71" s="181">
        <v>0.8</v>
      </c>
      <c r="K71" s="71">
        <v>0.8</v>
      </c>
      <c r="L71" s="180">
        <v>0.1</v>
      </c>
      <c r="M71" s="166" t="s">
        <v>582</v>
      </c>
      <c r="N71" s="182">
        <f t="shared" si="2"/>
        <v>0.125</v>
      </c>
      <c r="O71" s="171">
        <f t="shared" si="3"/>
        <v>267</v>
      </c>
      <c r="P71" s="171" t="s">
        <v>517</v>
      </c>
      <c r="Q71" s="172" t="s">
        <v>504</v>
      </c>
      <c r="R71" s="173" t="s">
        <v>586</v>
      </c>
    </row>
    <row r="72" spans="1:23" s="174" customFormat="1" ht="15" customHeight="1" x14ac:dyDescent="0.25">
      <c r="A72" s="165">
        <v>8</v>
      </c>
      <c r="B72" s="165">
        <v>75</v>
      </c>
      <c r="C72" s="165">
        <v>286</v>
      </c>
      <c r="D72" s="166" t="s">
        <v>282</v>
      </c>
      <c r="E72" s="167" t="s">
        <v>506</v>
      </c>
      <c r="F72" s="170">
        <v>0.91</v>
      </c>
      <c r="G72" s="170">
        <v>0.91</v>
      </c>
      <c r="H72" s="170">
        <v>0.92</v>
      </c>
      <c r="I72" s="170">
        <v>0.94</v>
      </c>
      <c r="J72" s="207">
        <v>0.96</v>
      </c>
      <c r="K72" s="71">
        <v>0.96</v>
      </c>
      <c r="L72" s="170">
        <v>0.92</v>
      </c>
      <c r="M72" s="166" t="s">
        <v>583</v>
      </c>
      <c r="N72" s="170">
        <f t="shared" si="2"/>
        <v>1</v>
      </c>
      <c r="O72" s="171">
        <f t="shared" si="3"/>
        <v>181</v>
      </c>
      <c r="P72" s="171" t="s">
        <v>517</v>
      </c>
      <c r="Q72" s="172" t="s">
        <v>508</v>
      </c>
      <c r="R72" s="173" t="s">
        <v>586</v>
      </c>
    </row>
    <row r="73" spans="1:23" s="174" customFormat="1" ht="15" customHeight="1" x14ac:dyDescent="0.25">
      <c r="A73" s="165">
        <v>8</v>
      </c>
      <c r="B73" s="165">
        <v>76</v>
      </c>
      <c r="C73" s="165">
        <v>287</v>
      </c>
      <c r="D73" s="166" t="s">
        <v>283</v>
      </c>
      <c r="E73" s="167" t="s">
        <v>509</v>
      </c>
      <c r="F73" s="168">
        <v>2</v>
      </c>
      <c r="G73" s="168">
        <v>2</v>
      </c>
      <c r="H73" s="168">
        <v>4</v>
      </c>
      <c r="I73" s="168">
        <v>6</v>
      </c>
      <c r="J73" s="169">
        <v>7</v>
      </c>
      <c r="K73" s="147">
        <v>7</v>
      </c>
      <c r="L73" s="168">
        <v>3</v>
      </c>
      <c r="M73" s="166" t="s">
        <v>584</v>
      </c>
      <c r="N73" s="170">
        <f t="shared" si="2"/>
        <v>0.75</v>
      </c>
      <c r="O73" s="171">
        <f t="shared" si="3"/>
        <v>285</v>
      </c>
      <c r="P73" s="171" t="s">
        <v>517</v>
      </c>
      <c r="Q73" s="172" t="s">
        <v>511</v>
      </c>
      <c r="R73" s="173" t="s">
        <v>586</v>
      </c>
    </row>
    <row r="74" spans="1:23" s="174" customFormat="1" ht="15" customHeight="1" thickBot="1" x14ac:dyDescent="0.3">
      <c r="A74" s="165">
        <v>8</v>
      </c>
      <c r="B74" s="165">
        <v>77</v>
      </c>
      <c r="C74" s="165">
        <v>288</v>
      </c>
      <c r="D74" s="208" t="s">
        <v>285</v>
      </c>
      <c r="E74" s="209" t="s">
        <v>284</v>
      </c>
      <c r="F74" s="210">
        <v>0.78</v>
      </c>
      <c r="G74" s="210">
        <v>0.89659999999999995</v>
      </c>
      <c r="H74" s="210">
        <v>0.8</v>
      </c>
      <c r="I74" s="210">
        <v>0.83</v>
      </c>
      <c r="J74" s="211">
        <v>0.85</v>
      </c>
      <c r="K74" s="76">
        <v>0.85</v>
      </c>
      <c r="L74" s="210">
        <v>1</v>
      </c>
      <c r="M74" s="208" t="s">
        <v>585</v>
      </c>
      <c r="N74" s="212">
        <f t="shared" si="2"/>
        <v>1.25</v>
      </c>
      <c r="O74" s="171">
        <f t="shared" si="3"/>
        <v>102</v>
      </c>
      <c r="P74" s="171" t="s">
        <v>517</v>
      </c>
      <c r="Q74" s="172" t="s">
        <v>386</v>
      </c>
      <c r="R74" s="173" t="s">
        <v>586</v>
      </c>
    </row>
    <row r="77" spans="1:23" x14ac:dyDescent="0.2">
      <c r="D77" s="213"/>
      <c r="E77" s="78"/>
      <c r="F77" s="78"/>
    </row>
    <row r="78" spans="1:23" s="77" customFormat="1" ht="15.75" x14ac:dyDescent="0.2">
      <c r="A78" s="153"/>
      <c r="B78" s="153"/>
      <c r="C78" s="153"/>
      <c r="D78" s="215"/>
      <c r="L78" s="216"/>
      <c r="M78" s="216"/>
      <c r="N78" s="216"/>
      <c r="O78" s="153"/>
      <c r="P78" s="153"/>
      <c r="Q78" s="153"/>
      <c r="R78" s="214"/>
      <c r="S78" s="153"/>
      <c r="T78" s="153"/>
      <c r="U78" s="153"/>
      <c r="V78" s="153"/>
      <c r="W78" s="153"/>
    </row>
    <row r="79" spans="1:23" s="77" customFormat="1" x14ac:dyDescent="0.2">
      <c r="A79" s="153"/>
      <c r="B79" s="153"/>
      <c r="C79" s="153"/>
      <c r="D79" s="146"/>
      <c r="L79" s="220"/>
      <c r="M79" s="216"/>
      <c r="N79" s="216"/>
      <c r="O79" s="153"/>
      <c r="P79" s="153"/>
      <c r="Q79" s="153"/>
      <c r="R79" s="214"/>
      <c r="S79" s="153"/>
      <c r="T79" s="153"/>
      <c r="U79" s="153"/>
      <c r="V79" s="153"/>
      <c r="W79" s="153"/>
    </row>
    <row r="80" spans="1:23" x14ac:dyDescent="0.2">
      <c r="N80" s="216"/>
    </row>
  </sheetData>
  <autoFilter ref="E1:E80" xr:uid="{90BBEDC0-A6CC-42BF-AC83-CE4C0557E013}"/>
  <conditionalFormatting sqref="C1:C1048576">
    <cfRule type="duplicateValues" dxfId="5" priority="2"/>
  </conditionalFormatting>
  <conditionalFormatting sqref="O2:O74">
    <cfRule type="cellIs" dxfId="4" priority="1" operator="greaterThan">
      <formula>2000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18" max="18" man="1"/>
    <brk id="36" max="16383" man="1"/>
    <brk id="52"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CC191-4812-4219-AEF7-16A74B2458A2}">
  <sheetPr>
    <tabColor rgb="FFFFFF00"/>
  </sheetPr>
  <dimension ref="A1:W151"/>
  <sheetViews>
    <sheetView showGridLines="0" zoomScale="80" zoomScaleNormal="80" zoomScaleSheetLayoutView="85" workbookViewId="0">
      <pane ySplit="1" topLeftCell="A16" activePane="bottomLeft" state="frozen"/>
      <selection pane="bottomLeft" activeCell="D1" sqref="D1"/>
    </sheetView>
  </sheetViews>
  <sheetFormatPr baseColWidth="10" defaultRowHeight="15" x14ac:dyDescent="0.2"/>
  <cols>
    <col min="1" max="1" width="15.140625" style="153" bestFit="1" customWidth="1"/>
    <col min="2" max="2" width="7.42578125" style="153" bestFit="1" customWidth="1"/>
    <col min="3" max="3" width="8.42578125" style="153" customWidth="1"/>
    <col min="4" max="4" width="47.42578125" style="77" customWidth="1"/>
    <col min="5" max="5" width="43.7109375" style="77" bestFit="1" customWidth="1"/>
    <col min="6" max="11" width="18.7109375" style="77" customWidth="1"/>
    <col min="12" max="12" width="18.7109375" style="153" bestFit="1" customWidth="1"/>
    <col min="13" max="13" width="100.7109375" style="153" customWidth="1"/>
    <col min="14" max="14" width="16.7109375" style="153" bestFit="1" customWidth="1"/>
    <col min="15" max="16" width="11.42578125" style="153"/>
    <col min="17" max="17" width="42.140625" style="153" bestFit="1" customWidth="1"/>
    <col min="18" max="18" width="5.5703125" style="214" bestFit="1" customWidth="1"/>
    <col min="19" max="19" width="40.7109375" style="153" bestFit="1" customWidth="1"/>
    <col min="20" max="16384" width="11.42578125" style="153"/>
  </cols>
  <sheetData>
    <row r="1" spans="1:19" s="70" customFormat="1" ht="30" customHeight="1" thickBot="1" x14ac:dyDescent="0.3">
      <c r="A1" s="154" t="s">
        <v>375</v>
      </c>
      <c r="B1" s="154" t="s">
        <v>376</v>
      </c>
      <c r="C1" s="154" t="s">
        <v>377</v>
      </c>
      <c r="D1" s="155" t="s">
        <v>12</v>
      </c>
      <c r="E1" s="155" t="s">
        <v>235</v>
      </c>
      <c r="F1" s="156" t="s">
        <v>236</v>
      </c>
      <c r="G1" s="157" t="s">
        <v>378</v>
      </c>
      <c r="H1" s="156" t="s">
        <v>237</v>
      </c>
      <c r="I1" s="156" t="s">
        <v>238</v>
      </c>
      <c r="J1" s="158" t="s">
        <v>239</v>
      </c>
      <c r="K1" s="159" t="s">
        <v>14</v>
      </c>
      <c r="L1" s="151" t="s">
        <v>373</v>
      </c>
      <c r="M1" s="160" t="s">
        <v>227</v>
      </c>
      <c r="N1" s="151" t="s">
        <v>379</v>
      </c>
      <c r="O1" s="161" t="s">
        <v>380</v>
      </c>
      <c r="P1" s="161" t="s">
        <v>381</v>
      </c>
      <c r="Q1" s="162" t="s">
        <v>382</v>
      </c>
      <c r="R1" s="163" t="s">
        <v>374</v>
      </c>
      <c r="S1" s="164" t="s">
        <v>383</v>
      </c>
    </row>
    <row r="2" spans="1:19" s="233" customFormat="1" ht="15" customHeight="1" x14ac:dyDescent="0.25">
      <c r="A2" s="223">
        <v>1</v>
      </c>
      <c r="B2" s="223">
        <v>31</v>
      </c>
      <c r="C2" s="223">
        <v>221</v>
      </c>
      <c r="D2" s="224" t="s">
        <v>240</v>
      </c>
      <c r="E2" s="225" t="s">
        <v>284</v>
      </c>
      <c r="F2" s="226" t="s">
        <v>241</v>
      </c>
      <c r="G2" s="226">
        <v>0</v>
      </c>
      <c r="H2" s="226" t="s">
        <v>241</v>
      </c>
      <c r="I2" s="226" t="s">
        <v>241</v>
      </c>
      <c r="J2" s="227">
        <v>1</v>
      </c>
      <c r="K2" s="228">
        <v>1</v>
      </c>
      <c r="L2" s="226" t="s">
        <v>123</v>
      </c>
      <c r="M2" s="224" t="s">
        <v>384</v>
      </c>
      <c r="N2" s="229" t="str">
        <f t="shared" ref="N2:N41" si="0">IF(OR(H2="Por definir",H2="-"),"NA",IFERROR(L2/H2,0))</f>
        <v>NA</v>
      </c>
      <c r="O2" s="230">
        <f>+LEN(M2)</f>
        <v>229</v>
      </c>
      <c r="P2" s="230" t="s">
        <v>385</v>
      </c>
      <c r="Q2" s="231" t="s">
        <v>386</v>
      </c>
      <c r="R2" s="232" t="s">
        <v>586</v>
      </c>
      <c r="S2" s="231"/>
    </row>
    <row r="3" spans="1:19" s="174" customFormat="1" ht="15" customHeight="1" x14ac:dyDescent="0.25">
      <c r="A3" s="165">
        <v>1</v>
      </c>
      <c r="B3" s="165">
        <v>31</v>
      </c>
      <c r="C3" s="165">
        <v>222</v>
      </c>
      <c r="D3" s="166" t="s">
        <v>242</v>
      </c>
      <c r="E3" s="167" t="s">
        <v>284</v>
      </c>
      <c r="F3" s="175">
        <v>0.25</v>
      </c>
      <c r="G3" s="175">
        <v>0.25</v>
      </c>
      <c r="H3" s="175">
        <v>0.25</v>
      </c>
      <c r="I3" s="175">
        <v>0.25</v>
      </c>
      <c r="J3" s="176">
        <v>0.25</v>
      </c>
      <c r="K3" s="71">
        <v>0.25</v>
      </c>
      <c r="L3" s="175">
        <v>0.05</v>
      </c>
      <c r="M3" s="166" t="s">
        <v>387</v>
      </c>
      <c r="N3" s="175">
        <f t="shared" si="0"/>
        <v>0.2</v>
      </c>
      <c r="O3" s="171">
        <f>+LEN(M3)</f>
        <v>35</v>
      </c>
      <c r="P3" s="171" t="s">
        <v>385</v>
      </c>
      <c r="Q3" s="172" t="s">
        <v>386</v>
      </c>
      <c r="R3" s="173" t="s">
        <v>586</v>
      </c>
      <c r="S3" s="172"/>
    </row>
    <row r="4" spans="1:19" s="174" customFormat="1" ht="15" customHeight="1" x14ac:dyDescent="0.25">
      <c r="A4" s="165">
        <v>1</v>
      </c>
      <c r="B4" s="165">
        <v>31</v>
      </c>
      <c r="C4" s="165">
        <v>304</v>
      </c>
      <c r="D4" s="166" t="s">
        <v>243</v>
      </c>
      <c r="E4" s="167" t="s">
        <v>388</v>
      </c>
      <c r="F4" s="177">
        <v>3</v>
      </c>
      <c r="G4" s="177">
        <v>3</v>
      </c>
      <c r="H4" s="177">
        <v>1</v>
      </c>
      <c r="I4" s="177">
        <v>1</v>
      </c>
      <c r="J4" s="169" t="s">
        <v>241</v>
      </c>
      <c r="K4" s="72">
        <v>5</v>
      </c>
      <c r="L4" s="177">
        <v>1</v>
      </c>
      <c r="M4" s="166" t="s">
        <v>389</v>
      </c>
      <c r="N4" s="178">
        <f t="shared" si="0"/>
        <v>1</v>
      </c>
      <c r="O4" s="171">
        <f t="shared" ref="O4:O67" si="1">+LEN(M4)</f>
        <v>1989</v>
      </c>
      <c r="P4" s="171" t="s">
        <v>385</v>
      </c>
      <c r="Q4" s="172" t="s">
        <v>390</v>
      </c>
      <c r="R4" s="173" t="s">
        <v>586</v>
      </c>
      <c r="S4" s="172"/>
    </row>
    <row r="5" spans="1:19" s="233" customFormat="1" ht="15" customHeight="1" x14ac:dyDescent="0.25">
      <c r="A5" s="223">
        <v>1</v>
      </c>
      <c r="B5" s="223">
        <v>32</v>
      </c>
      <c r="C5" s="223">
        <v>223</v>
      </c>
      <c r="D5" s="234" t="s">
        <v>42</v>
      </c>
      <c r="E5" s="225" t="s">
        <v>391</v>
      </c>
      <c r="F5" s="226" t="s">
        <v>241</v>
      </c>
      <c r="G5" s="226" t="s">
        <v>241</v>
      </c>
      <c r="H5" s="226" t="s">
        <v>241</v>
      </c>
      <c r="I5" s="226">
        <v>2</v>
      </c>
      <c r="J5" s="227">
        <v>3</v>
      </c>
      <c r="K5" s="228">
        <v>3</v>
      </c>
      <c r="L5" s="226">
        <v>0</v>
      </c>
      <c r="M5" s="234" t="s">
        <v>392</v>
      </c>
      <c r="N5" s="229" t="str">
        <f t="shared" si="0"/>
        <v>NA</v>
      </c>
      <c r="O5" s="230">
        <f t="shared" si="1"/>
        <v>784</v>
      </c>
      <c r="P5" s="230" t="s">
        <v>385</v>
      </c>
      <c r="Q5" s="231" t="s">
        <v>393</v>
      </c>
      <c r="R5" s="232" t="s">
        <v>586</v>
      </c>
      <c r="S5" s="231"/>
    </row>
    <row r="6" spans="1:19" s="233" customFormat="1" ht="15" customHeight="1" x14ac:dyDescent="0.25">
      <c r="A6" s="223">
        <v>1</v>
      </c>
      <c r="B6" s="223">
        <v>32</v>
      </c>
      <c r="C6" s="223">
        <v>224</v>
      </c>
      <c r="D6" s="234" t="s">
        <v>43</v>
      </c>
      <c r="E6" s="225" t="s">
        <v>391</v>
      </c>
      <c r="F6" s="226" t="s">
        <v>241</v>
      </c>
      <c r="G6" s="226" t="s">
        <v>241</v>
      </c>
      <c r="H6" s="226">
        <v>1</v>
      </c>
      <c r="I6" s="226">
        <v>2</v>
      </c>
      <c r="J6" s="227">
        <v>3</v>
      </c>
      <c r="K6" s="228">
        <v>3</v>
      </c>
      <c r="L6" s="226">
        <v>0</v>
      </c>
      <c r="M6" s="234" t="s">
        <v>394</v>
      </c>
      <c r="N6" s="229">
        <f t="shared" si="0"/>
        <v>0</v>
      </c>
      <c r="O6" s="230">
        <f t="shared" si="1"/>
        <v>242</v>
      </c>
      <c r="P6" s="230" t="s">
        <v>385</v>
      </c>
      <c r="Q6" s="231" t="s">
        <v>393</v>
      </c>
      <c r="R6" s="232" t="s">
        <v>586</v>
      </c>
      <c r="S6" s="231"/>
    </row>
    <row r="7" spans="1:19" s="233" customFormat="1" ht="15" customHeight="1" x14ac:dyDescent="0.25">
      <c r="A7" s="223">
        <v>1</v>
      </c>
      <c r="B7" s="223">
        <v>32</v>
      </c>
      <c r="C7" s="223">
        <v>226</v>
      </c>
      <c r="D7" s="234" t="s">
        <v>244</v>
      </c>
      <c r="E7" s="225" t="s">
        <v>395</v>
      </c>
      <c r="F7" s="235">
        <v>0.25</v>
      </c>
      <c r="G7" s="235">
        <v>0.35</v>
      </c>
      <c r="H7" s="235">
        <v>0.25</v>
      </c>
      <c r="I7" s="235">
        <v>0.25</v>
      </c>
      <c r="J7" s="236">
        <v>0.25</v>
      </c>
      <c r="K7" s="237">
        <v>1</v>
      </c>
      <c r="L7" s="235">
        <v>0.05</v>
      </c>
      <c r="M7" s="234" t="s">
        <v>396</v>
      </c>
      <c r="N7" s="238">
        <f t="shared" si="0"/>
        <v>0.2</v>
      </c>
      <c r="O7" s="230">
        <f t="shared" si="1"/>
        <v>1339</v>
      </c>
      <c r="P7" s="230" t="s">
        <v>385</v>
      </c>
      <c r="Q7" s="239" t="s">
        <v>397</v>
      </c>
      <c r="R7" s="232" t="s">
        <v>586</v>
      </c>
      <c r="S7" s="231"/>
    </row>
    <row r="8" spans="1:19" s="233" customFormat="1" ht="15" customHeight="1" x14ac:dyDescent="0.25">
      <c r="A8" s="223">
        <v>1</v>
      </c>
      <c r="B8" s="223">
        <v>32</v>
      </c>
      <c r="C8" s="223">
        <v>227</v>
      </c>
      <c r="D8" s="234" t="s">
        <v>46</v>
      </c>
      <c r="E8" s="225" t="s">
        <v>388</v>
      </c>
      <c r="F8" s="240">
        <v>1</v>
      </c>
      <c r="G8" s="240">
        <v>1</v>
      </c>
      <c r="H8" s="240">
        <v>1</v>
      </c>
      <c r="I8" s="240">
        <v>1</v>
      </c>
      <c r="J8" s="241" t="s">
        <v>241</v>
      </c>
      <c r="K8" s="242">
        <v>3</v>
      </c>
      <c r="L8" s="240">
        <v>1</v>
      </c>
      <c r="M8" s="234" t="s">
        <v>398</v>
      </c>
      <c r="N8" s="238">
        <f t="shared" si="0"/>
        <v>1</v>
      </c>
      <c r="O8" s="230">
        <f t="shared" si="1"/>
        <v>640</v>
      </c>
      <c r="P8" s="230" t="s">
        <v>385</v>
      </c>
      <c r="Q8" s="231" t="s">
        <v>390</v>
      </c>
      <c r="R8" s="232" t="s">
        <v>586</v>
      </c>
      <c r="S8" s="231"/>
    </row>
    <row r="9" spans="1:19" s="174" customFormat="1" ht="15" customHeight="1" x14ac:dyDescent="0.25">
      <c r="A9" s="165">
        <v>1</v>
      </c>
      <c r="B9" s="165">
        <v>33</v>
      </c>
      <c r="C9" s="165">
        <v>228</v>
      </c>
      <c r="D9" s="179" t="s">
        <v>245</v>
      </c>
      <c r="E9" s="167" t="s">
        <v>388</v>
      </c>
      <c r="F9" s="168">
        <v>1</v>
      </c>
      <c r="G9" s="168">
        <v>4</v>
      </c>
      <c r="H9" s="168">
        <v>2</v>
      </c>
      <c r="I9" s="168">
        <v>3</v>
      </c>
      <c r="J9" s="169">
        <v>4</v>
      </c>
      <c r="K9" s="147">
        <v>10</v>
      </c>
      <c r="L9" s="183">
        <v>1</v>
      </c>
      <c r="M9" s="179" t="s">
        <v>399</v>
      </c>
      <c r="N9" s="170">
        <f t="shared" si="0"/>
        <v>0.5</v>
      </c>
      <c r="O9" s="171">
        <f t="shared" si="1"/>
        <v>376</v>
      </c>
      <c r="P9" s="171" t="s">
        <v>385</v>
      </c>
      <c r="Q9" s="172" t="s">
        <v>390</v>
      </c>
      <c r="R9" s="173" t="s">
        <v>586</v>
      </c>
      <c r="S9" s="172"/>
    </row>
    <row r="10" spans="1:19" s="233" customFormat="1" ht="15" customHeight="1" x14ac:dyDescent="0.25">
      <c r="A10" s="223">
        <v>2</v>
      </c>
      <c r="B10" s="223">
        <v>47</v>
      </c>
      <c r="C10" s="223">
        <v>229</v>
      </c>
      <c r="D10" s="234" t="s">
        <v>76</v>
      </c>
      <c r="E10" s="225" t="s">
        <v>400</v>
      </c>
      <c r="F10" s="235">
        <v>0.93</v>
      </c>
      <c r="G10" s="235">
        <v>0.93</v>
      </c>
      <c r="H10" s="235">
        <v>0.96</v>
      </c>
      <c r="I10" s="235">
        <v>0.98</v>
      </c>
      <c r="J10" s="236">
        <v>1</v>
      </c>
      <c r="K10" s="258">
        <v>1</v>
      </c>
      <c r="L10" s="235">
        <v>0.96</v>
      </c>
      <c r="M10" s="234" t="s">
        <v>401</v>
      </c>
      <c r="N10" s="238">
        <f t="shared" si="0"/>
        <v>1</v>
      </c>
      <c r="O10" s="230">
        <f t="shared" si="1"/>
        <v>418</v>
      </c>
      <c r="P10" s="230" t="s">
        <v>385</v>
      </c>
      <c r="Q10" s="231" t="s">
        <v>402</v>
      </c>
      <c r="R10" s="232" t="s">
        <v>586</v>
      </c>
      <c r="S10" s="231"/>
    </row>
    <row r="11" spans="1:19" s="233" customFormat="1" ht="15" customHeight="1" x14ac:dyDescent="0.25">
      <c r="A11" s="223">
        <v>2</v>
      </c>
      <c r="B11" s="223">
        <v>47</v>
      </c>
      <c r="C11" s="223">
        <v>230</v>
      </c>
      <c r="D11" s="234" t="s">
        <v>77</v>
      </c>
      <c r="E11" s="225" t="s">
        <v>400</v>
      </c>
      <c r="F11" s="264">
        <v>1047</v>
      </c>
      <c r="G11" s="264">
        <v>3102</v>
      </c>
      <c r="H11" s="264">
        <v>1547</v>
      </c>
      <c r="I11" s="264">
        <v>2047</v>
      </c>
      <c r="J11" s="265">
        <v>2547</v>
      </c>
      <c r="K11" s="261">
        <v>2547</v>
      </c>
      <c r="L11" s="264">
        <v>4943</v>
      </c>
      <c r="M11" s="234" t="s">
        <v>403</v>
      </c>
      <c r="N11" s="238">
        <f t="shared" si="0"/>
        <v>3.1952165481577248</v>
      </c>
      <c r="O11" s="230">
        <f t="shared" si="1"/>
        <v>254</v>
      </c>
      <c r="P11" s="230" t="s">
        <v>385</v>
      </c>
      <c r="Q11" s="231" t="s">
        <v>402</v>
      </c>
      <c r="R11" s="232" t="s">
        <v>586</v>
      </c>
      <c r="S11" s="231"/>
    </row>
    <row r="12" spans="1:19" s="233" customFormat="1" ht="15" customHeight="1" x14ac:dyDescent="0.25">
      <c r="A12" s="223">
        <v>2</v>
      </c>
      <c r="B12" s="223">
        <v>47</v>
      </c>
      <c r="C12" s="223">
        <v>231</v>
      </c>
      <c r="D12" s="234" t="s">
        <v>78</v>
      </c>
      <c r="E12" s="225" t="s">
        <v>400</v>
      </c>
      <c r="F12" s="264" t="s">
        <v>241</v>
      </c>
      <c r="G12" s="264" t="s">
        <v>241</v>
      </c>
      <c r="H12" s="264">
        <v>1134</v>
      </c>
      <c r="I12" s="264" t="s">
        <v>241</v>
      </c>
      <c r="J12" s="265"/>
      <c r="K12" s="228">
        <v>1134</v>
      </c>
      <c r="L12" s="264">
        <v>0</v>
      </c>
      <c r="M12" s="234" t="s">
        <v>404</v>
      </c>
      <c r="N12" s="238">
        <f t="shared" si="0"/>
        <v>0</v>
      </c>
      <c r="O12" s="230">
        <f t="shared" si="1"/>
        <v>436</v>
      </c>
      <c r="P12" s="230" t="s">
        <v>385</v>
      </c>
      <c r="Q12" s="231" t="s">
        <v>402</v>
      </c>
      <c r="R12" s="232" t="s">
        <v>586</v>
      </c>
      <c r="S12" s="231"/>
    </row>
    <row r="13" spans="1:19" s="174" customFormat="1" ht="15" customHeight="1" x14ac:dyDescent="0.25">
      <c r="A13" s="165">
        <v>2</v>
      </c>
      <c r="B13" s="165">
        <v>49</v>
      </c>
      <c r="C13" s="165">
        <v>233</v>
      </c>
      <c r="D13" s="179" t="s">
        <v>246</v>
      </c>
      <c r="E13" s="167" t="s">
        <v>405</v>
      </c>
      <c r="F13" s="168">
        <v>16</v>
      </c>
      <c r="G13" s="168">
        <v>17</v>
      </c>
      <c r="H13" s="168">
        <v>20</v>
      </c>
      <c r="I13" s="168">
        <v>20</v>
      </c>
      <c r="J13" s="169">
        <v>20</v>
      </c>
      <c r="K13" s="147">
        <v>20</v>
      </c>
      <c r="L13" s="183">
        <v>17</v>
      </c>
      <c r="M13" s="179" t="s">
        <v>406</v>
      </c>
      <c r="N13" s="170">
        <f t="shared" si="0"/>
        <v>0.85</v>
      </c>
      <c r="O13" s="171">
        <f t="shared" si="1"/>
        <v>439</v>
      </c>
      <c r="P13" s="171" t="s">
        <v>385</v>
      </c>
      <c r="Q13" s="172" t="s">
        <v>390</v>
      </c>
      <c r="R13" s="173" t="s">
        <v>586</v>
      </c>
      <c r="S13" s="172" t="s">
        <v>407</v>
      </c>
    </row>
    <row r="14" spans="1:19" s="174" customFormat="1" ht="15" customHeight="1" x14ac:dyDescent="0.25">
      <c r="A14" s="165">
        <v>2</v>
      </c>
      <c r="B14" s="165">
        <v>49</v>
      </c>
      <c r="C14" s="165">
        <v>234</v>
      </c>
      <c r="D14" s="179" t="s">
        <v>247</v>
      </c>
      <c r="E14" s="167" t="s">
        <v>405</v>
      </c>
      <c r="F14" s="168">
        <v>8</v>
      </c>
      <c r="G14" s="168">
        <v>10</v>
      </c>
      <c r="H14" s="168">
        <v>9</v>
      </c>
      <c r="I14" s="168">
        <v>10</v>
      </c>
      <c r="J14" s="169">
        <v>10</v>
      </c>
      <c r="K14" s="147">
        <v>10</v>
      </c>
      <c r="L14" s="183">
        <v>10</v>
      </c>
      <c r="M14" s="179" t="s">
        <v>408</v>
      </c>
      <c r="N14" s="170">
        <f t="shared" si="0"/>
        <v>1.1111111111111112</v>
      </c>
      <c r="O14" s="171">
        <f t="shared" si="1"/>
        <v>539</v>
      </c>
      <c r="P14" s="171" t="s">
        <v>385</v>
      </c>
      <c r="Q14" s="172" t="s">
        <v>390</v>
      </c>
      <c r="R14" s="173" t="s">
        <v>586</v>
      </c>
      <c r="S14" s="172"/>
    </row>
    <row r="15" spans="1:19" s="174" customFormat="1" ht="15" customHeight="1" x14ac:dyDescent="0.25">
      <c r="A15" s="165">
        <v>2</v>
      </c>
      <c r="B15" s="165">
        <v>49</v>
      </c>
      <c r="C15" s="165">
        <v>289</v>
      </c>
      <c r="D15" s="73" t="s">
        <v>409</v>
      </c>
      <c r="E15" s="167" t="s">
        <v>410</v>
      </c>
      <c r="F15" s="168">
        <v>0</v>
      </c>
      <c r="G15" s="168">
        <v>0</v>
      </c>
      <c r="H15" s="168">
        <v>1</v>
      </c>
      <c r="I15" s="168">
        <v>0</v>
      </c>
      <c r="J15" s="169">
        <v>0</v>
      </c>
      <c r="K15" s="147">
        <v>1</v>
      </c>
      <c r="L15" s="168">
        <v>0</v>
      </c>
      <c r="M15" s="179" t="s">
        <v>411</v>
      </c>
      <c r="N15" s="170">
        <f t="shared" si="0"/>
        <v>0</v>
      </c>
      <c r="O15" s="171">
        <f t="shared" si="1"/>
        <v>577</v>
      </c>
      <c r="P15" s="171" t="s">
        <v>385</v>
      </c>
      <c r="Q15" s="172" t="s">
        <v>412</v>
      </c>
      <c r="R15" s="173" t="s">
        <v>586</v>
      </c>
      <c r="S15" s="172" t="s">
        <v>413</v>
      </c>
    </row>
    <row r="16" spans="1:19" s="233" customFormat="1" ht="15" customHeight="1" x14ac:dyDescent="0.25">
      <c r="A16" s="223">
        <v>2</v>
      </c>
      <c r="B16" s="223">
        <v>50</v>
      </c>
      <c r="C16" s="223">
        <v>235</v>
      </c>
      <c r="D16" s="234" t="s">
        <v>80</v>
      </c>
      <c r="E16" s="225" t="s">
        <v>388</v>
      </c>
      <c r="F16" s="226">
        <v>3</v>
      </c>
      <c r="G16" s="226">
        <v>7</v>
      </c>
      <c r="H16" s="226">
        <v>6</v>
      </c>
      <c r="I16" s="226">
        <v>9</v>
      </c>
      <c r="J16" s="227">
        <v>10</v>
      </c>
      <c r="K16" s="228">
        <v>10</v>
      </c>
      <c r="L16" s="240">
        <v>7</v>
      </c>
      <c r="M16" s="234" t="s">
        <v>414</v>
      </c>
      <c r="N16" s="229">
        <f t="shared" si="0"/>
        <v>1.1666666666666667</v>
      </c>
      <c r="O16" s="230">
        <f t="shared" si="1"/>
        <v>505</v>
      </c>
      <c r="P16" s="230" t="s">
        <v>385</v>
      </c>
      <c r="Q16" s="231" t="s">
        <v>390</v>
      </c>
      <c r="R16" s="232" t="s">
        <v>587</v>
      </c>
      <c r="S16" s="231"/>
    </row>
    <row r="17" spans="1:19" s="233" customFormat="1" ht="15" customHeight="1" x14ac:dyDescent="0.25">
      <c r="A17" s="223">
        <v>2</v>
      </c>
      <c r="B17" s="223">
        <v>50</v>
      </c>
      <c r="C17" s="223">
        <v>236</v>
      </c>
      <c r="D17" s="234" t="s">
        <v>81</v>
      </c>
      <c r="E17" s="225" t="s">
        <v>388</v>
      </c>
      <c r="F17" s="226">
        <v>1</v>
      </c>
      <c r="G17" s="226">
        <v>4</v>
      </c>
      <c r="H17" s="226">
        <v>2</v>
      </c>
      <c r="I17" s="226">
        <v>4</v>
      </c>
      <c r="J17" s="227">
        <v>5</v>
      </c>
      <c r="K17" s="228">
        <v>5</v>
      </c>
      <c r="L17" s="240">
        <v>4</v>
      </c>
      <c r="M17" s="234" t="s">
        <v>415</v>
      </c>
      <c r="N17" s="229">
        <f t="shared" si="0"/>
        <v>2</v>
      </c>
      <c r="O17" s="230">
        <f t="shared" si="1"/>
        <v>1010</v>
      </c>
      <c r="P17" s="230" t="s">
        <v>385</v>
      </c>
      <c r="Q17" s="231" t="s">
        <v>390</v>
      </c>
      <c r="R17" s="232" t="s">
        <v>587</v>
      </c>
      <c r="S17" s="231"/>
    </row>
    <row r="18" spans="1:19" s="174" customFormat="1" ht="15" customHeight="1" x14ac:dyDescent="0.25">
      <c r="A18" s="165">
        <v>2</v>
      </c>
      <c r="B18" s="165">
        <v>51</v>
      </c>
      <c r="C18" s="165">
        <v>237</v>
      </c>
      <c r="D18" s="179" t="s">
        <v>249</v>
      </c>
      <c r="E18" s="167" t="s">
        <v>395</v>
      </c>
      <c r="F18" s="184">
        <v>1</v>
      </c>
      <c r="G18" s="184">
        <v>0.56000000000000005</v>
      </c>
      <c r="H18" s="184">
        <v>1</v>
      </c>
      <c r="I18" s="184">
        <v>1</v>
      </c>
      <c r="J18" s="185">
        <v>1</v>
      </c>
      <c r="K18" s="71">
        <v>1</v>
      </c>
      <c r="L18" s="184">
        <v>0.4</v>
      </c>
      <c r="M18" s="179" t="s">
        <v>416</v>
      </c>
      <c r="N18" s="170">
        <f t="shared" si="0"/>
        <v>0.4</v>
      </c>
      <c r="O18" s="171">
        <f t="shared" si="1"/>
        <v>442</v>
      </c>
      <c r="P18" s="171" t="s">
        <v>385</v>
      </c>
      <c r="Q18" s="186" t="s">
        <v>397</v>
      </c>
      <c r="R18" s="173" t="s">
        <v>586</v>
      </c>
      <c r="S18" s="172"/>
    </row>
    <row r="19" spans="1:19" s="233" customFormat="1" ht="15" customHeight="1" x14ac:dyDescent="0.25">
      <c r="A19" s="223">
        <v>3</v>
      </c>
      <c r="B19" s="223">
        <v>52</v>
      </c>
      <c r="C19" s="223">
        <v>238</v>
      </c>
      <c r="D19" s="234" t="s">
        <v>122</v>
      </c>
      <c r="E19" s="225" t="s">
        <v>417</v>
      </c>
      <c r="F19" s="270" t="s">
        <v>123</v>
      </c>
      <c r="G19" s="270">
        <v>0</v>
      </c>
      <c r="H19" s="270">
        <v>4</v>
      </c>
      <c r="I19" s="226" t="s">
        <v>123</v>
      </c>
      <c r="J19" s="227">
        <v>4.2</v>
      </c>
      <c r="K19" s="228">
        <v>4.2</v>
      </c>
      <c r="L19" s="270">
        <v>0</v>
      </c>
      <c r="M19" s="234" t="s">
        <v>418</v>
      </c>
      <c r="N19" s="229">
        <f t="shared" si="0"/>
        <v>0</v>
      </c>
      <c r="O19" s="230">
        <f t="shared" si="1"/>
        <v>126</v>
      </c>
      <c r="P19" s="230" t="s">
        <v>385</v>
      </c>
      <c r="Q19" s="231" t="s">
        <v>419</v>
      </c>
      <c r="R19" s="232" t="s">
        <v>586</v>
      </c>
      <c r="S19" s="231"/>
    </row>
    <row r="20" spans="1:19" s="233" customFormat="1" ht="15" customHeight="1" x14ac:dyDescent="0.25">
      <c r="A20" s="223">
        <v>3</v>
      </c>
      <c r="B20" s="223">
        <v>52</v>
      </c>
      <c r="C20" s="223">
        <v>239</v>
      </c>
      <c r="D20" s="234" t="s">
        <v>124</v>
      </c>
      <c r="E20" s="225" t="s">
        <v>417</v>
      </c>
      <c r="F20" s="270" t="s">
        <v>123</v>
      </c>
      <c r="G20" s="270">
        <v>0</v>
      </c>
      <c r="H20" s="270">
        <v>4.3</v>
      </c>
      <c r="I20" s="226" t="s">
        <v>125</v>
      </c>
      <c r="J20" s="227">
        <v>4.4000000000000004</v>
      </c>
      <c r="K20" s="228">
        <v>4.4000000000000004</v>
      </c>
      <c r="L20" s="270">
        <v>0</v>
      </c>
      <c r="M20" s="234" t="s">
        <v>418</v>
      </c>
      <c r="N20" s="229">
        <f t="shared" si="0"/>
        <v>0</v>
      </c>
      <c r="O20" s="230">
        <f t="shared" si="1"/>
        <v>126</v>
      </c>
      <c r="P20" s="230" t="s">
        <v>385</v>
      </c>
      <c r="Q20" s="231" t="s">
        <v>419</v>
      </c>
      <c r="R20" s="232" t="s">
        <v>586</v>
      </c>
      <c r="S20" s="231"/>
    </row>
    <row r="21" spans="1:19" s="233" customFormat="1" ht="15" customHeight="1" x14ac:dyDescent="0.25">
      <c r="A21" s="223">
        <v>3</v>
      </c>
      <c r="B21" s="223">
        <v>52</v>
      </c>
      <c r="C21" s="223">
        <v>240</v>
      </c>
      <c r="D21" s="234" t="s">
        <v>126</v>
      </c>
      <c r="E21" s="225" t="s">
        <v>417</v>
      </c>
      <c r="F21" s="259">
        <v>2800</v>
      </c>
      <c r="G21" s="259">
        <v>2800</v>
      </c>
      <c r="H21" s="259">
        <v>4300</v>
      </c>
      <c r="I21" s="259">
        <v>5800</v>
      </c>
      <c r="J21" s="260">
        <v>7300</v>
      </c>
      <c r="K21" s="261">
        <v>7300</v>
      </c>
      <c r="L21" s="259">
        <v>3594</v>
      </c>
      <c r="M21" s="234" t="s">
        <v>420</v>
      </c>
      <c r="N21" s="229">
        <f t="shared" si="0"/>
        <v>0.83581395348837206</v>
      </c>
      <c r="O21" s="230">
        <f t="shared" si="1"/>
        <v>376</v>
      </c>
      <c r="P21" s="230" t="s">
        <v>385</v>
      </c>
      <c r="Q21" s="231" t="s">
        <v>419</v>
      </c>
      <c r="R21" s="232" t="s">
        <v>587</v>
      </c>
      <c r="S21" s="231"/>
    </row>
    <row r="22" spans="1:19" s="233" customFormat="1" ht="15" customHeight="1" x14ac:dyDescent="0.25">
      <c r="A22" s="223">
        <v>3</v>
      </c>
      <c r="B22" s="223">
        <v>52</v>
      </c>
      <c r="C22" s="223">
        <v>241</v>
      </c>
      <c r="D22" s="234" t="s">
        <v>250</v>
      </c>
      <c r="E22" s="225" t="s">
        <v>421</v>
      </c>
      <c r="F22" s="259">
        <v>750000</v>
      </c>
      <c r="G22" s="259">
        <v>1700038</v>
      </c>
      <c r="H22" s="259">
        <v>1500000</v>
      </c>
      <c r="I22" s="259">
        <v>2250000</v>
      </c>
      <c r="J22" s="260">
        <v>3000000</v>
      </c>
      <c r="K22" s="261">
        <v>3000000</v>
      </c>
      <c r="L22" s="259">
        <v>2115268</v>
      </c>
      <c r="M22" s="234" t="s">
        <v>422</v>
      </c>
      <c r="N22" s="229">
        <f t="shared" si="0"/>
        <v>1.4101786666666667</v>
      </c>
      <c r="O22" s="230">
        <f t="shared" si="1"/>
        <v>452</v>
      </c>
      <c r="P22" s="230" t="s">
        <v>385</v>
      </c>
      <c r="Q22" s="271" t="s">
        <v>423</v>
      </c>
      <c r="R22" s="232" t="s">
        <v>586</v>
      </c>
      <c r="S22" s="231"/>
    </row>
    <row r="23" spans="1:19" s="233" customFormat="1" ht="15" customHeight="1" x14ac:dyDescent="0.25">
      <c r="A23" s="223">
        <v>3</v>
      </c>
      <c r="B23" s="223">
        <v>52</v>
      </c>
      <c r="C23" s="223">
        <v>242</v>
      </c>
      <c r="D23" s="234" t="s">
        <v>251</v>
      </c>
      <c r="E23" s="225" t="s">
        <v>417</v>
      </c>
      <c r="F23" s="259">
        <v>543</v>
      </c>
      <c r="G23" s="259">
        <v>543</v>
      </c>
      <c r="H23" s="259">
        <v>730</v>
      </c>
      <c r="I23" s="259">
        <v>915</v>
      </c>
      <c r="J23" s="260">
        <v>1100</v>
      </c>
      <c r="K23" s="261">
        <v>1100</v>
      </c>
      <c r="L23" s="259">
        <v>730</v>
      </c>
      <c r="M23" s="234" t="s">
        <v>424</v>
      </c>
      <c r="N23" s="229">
        <f t="shared" si="0"/>
        <v>1</v>
      </c>
      <c r="O23" s="230">
        <f t="shared" si="1"/>
        <v>884</v>
      </c>
      <c r="P23" s="230" t="s">
        <v>385</v>
      </c>
      <c r="Q23" s="231" t="s">
        <v>419</v>
      </c>
      <c r="R23" s="232" t="s">
        <v>586</v>
      </c>
      <c r="S23" s="231"/>
    </row>
    <row r="24" spans="1:19" s="233" customFormat="1" ht="15" customHeight="1" x14ac:dyDescent="0.25">
      <c r="A24" s="223">
        <v>3</v>
      </c>
      <c r="B24" s="223">
        <v>53</v>
      </c>
      <c r="C24" s="223">
        <v>243</v>
      </c>
      <c r="D24" s="234" t="s">
        <v>252</v>
      </c>
      <c r="E24" s="225" t="s">
        <v>391</v>
      </c>
      <c r="F24" s="259">
        <v>16</v>
      </c>
      <c r="G24" s="259">
        <v>16</v>
      </c>
      <c r="H24" s="259">
        <v>24</v>
      </c>
      <c r="I24" s="259">
        <v>29</v>
      </c>
      <c r="J24" s="260">
        <v>32</v>
      </c>
      <c r="K24" s="261">
        <v>32</v>
      </c>
      <c r="L24" s="226">
        <v>16</v>
      </c>
      <c r="M24" s="263" t="s">
        <v>425</v>
      </c>
      <c r="N24" s="229">
        <f t="shared" si="0"/>
        <v>0.66666666666666663</v>
      </c>
      <c r="O24" s="230">
        <f t="shared" si="1"/>
        <v>1412</v>
      </c>
      <c r="P24" s="230" t="s">
        <v>385</v>
      </c>
      <c r="Q24" s="231" t="s">
        <v>393</v>
      </c>
      <c r="R24" s="232" t="s">
        <v>586</v>
      </c>
      <c r="S24" s="231"/>
    </row>
    <row r="25" spans="1:19" s="233" customFormat="1" ht="15" customHeight="1" x14ac:dyDescent="0.25">
      <c r="A25" s="223">
        <v>3</v>
      </c>
      <c r="B25" s="223">
        <v>53</v>
      </c>
      <c r="C25" s="223">
        <v>244</v>
      </c>
      <c r="D25" s="234" t="s">
        <v>130</v>
      </c>
      <c r="E25" s="225" t="s">
        <v>421</v>
      </c>
      <c r="F25" s="259">
        <v>4251</v>
      </c>
      <c r="G25" s="259">
        <v>4664</v>
      </c>
      <c r="H25" s="259">
        <v>6571</v>
      </c>
      <c r="I25" s="259">
        <v>8931</v>
      </c>
      <c r="J25" s="260">
        <v>11291</v>
      </c>
      <c r="K25" s="261">
        <v>11291</v>
      </c>
      <c r="L25" s="259">
        <v>4754</v>
      </c>
      <c r="M25" s="234" t="s">
        <v>426</v>
      </c>
      <c r="N25" s="229">
        <f t="shared" si="0"/>
        <v>0.7234819662151879</v>
      </c>
      <c r="O25" s="230">
        <f t="shared" si="1"/>
        <v>845</v>
      </c>
      <c r="P25" s="230" t="s">
        <v>385</v>
      </c>
      <c r="Q25" s="239" t="s">
        <v>423</v>
      </c>
      <c r="R25" s="232" t="s">
        <v>587</v>
      </c>
      <c r="S25" s="231"/>
    </row>
    <row r="26" spans="1:19" s="233" customFormat="1" ht="15" customHeight="1" x14ac:dyDescent="0.25">
      <c r="A26" s="223">
        <v>3</v>
      </c>
      <c r="B26" s="223">
        <v>53</v>
      </c>
      <c r="C26" s="223">
        <v>245</v>
      </c>
      <c r="D26" s="234" t="s">
        <v>253</v>
      </c>
      <c r="E26" s="225" t="s">
        <v>421</v>
      </c>
      <c r="F26" s="259">
        <v>201000</v>
      </c>
      <c r="G26" s="259">
        <v>187566</v>
      </c>
      <c r="H26" s="259">
        <v>211000</v>
      </c>
      <c r="I26" s="259">
        <v>231000</v>
      </c>
      <c r="J26" s="260">
        <v>251000</v>
      </c>
      <c r="K26" s="261">
        <v>251000</v>
      </c>
      <c r="L26" s="259">
        <v>189166</v>
      </c>
      <c r="M26" s="234" t="s">
        <v>427</v>
      </c>
      <c r="N26" s="229">
        <f t="shared" si="0"/>
        <v>0.89652132701421805</v>
      </c>
      <c r="O26" s="230">
        <f t="shared" si="1"/>
        <v>582</v>
      </c>
      <c r="P26" s="230" t="s">
        <v>385</v>
      </c>
      <c r="Q26" s="262" t="s">
        <v>423</v>
      </c>
      <c r="R26" s="232" t="s">
        <v>586</v>
      </c>
      <c r="S26" s="231"/>
    </row>
    <row r="27" spans="1:19" s="233" customFormat="1" ht="15" customHeight="1" x14ac:dyDescent="0.25">
      <c r="A27" s="223">
        <v>3</v>
      </c>
      <c r="B27" s="223">
        <v>53</v>
      </c>
      <c r="C27" s="223">
        <v>246</v>
      </c>
      <c r="D27" s="234" t="s">
        <v>132</v>
      </c>
      <c r="E27" s="225" t="s">
        <v>428</v>
      </c>
      <c r="F27" s="226">
        <v>4</v>
      </c>
      <c r="G27" s="226">
        <v>16</v>
      </c>
      <c r="H27" s="226">
        <v>144</v>
      </c>
      <c r="I27" s="226">
        <v>150</v>
      </c>
      <c r="J27" s="227">
        <v>317</v>
      </c>
      <c r="K27" s="228">
        <v>317</v>
      </c>
      <c r="L27" s="226">
        <v>16</v>
      </c>
      <c r="M27" s="234" t="s">
        <v>429</v>
      </c>
      <c r="N27" s="229">
        <f t="shared" si="0"/>
        <v>0.1111111111111111</v>
      </c>
      <c r="O27" s="230">
        <f t="shared" si="1"/>
        <v>778</v>
      </c>
      <c r="P27" s="230" t="s">
        <v>385</v>
      </c>
      <c r="Q27" s="231" t="s">
        <v>430</v>
      </c>
      <c r="R27" s="232" t="s">
        <v>586</v>
      </c>
      <c r="S27" s="231"/>
    </row>
    <row r="28" spans="1:19" s="233" customFormat="1" ht="15" customHeight="1" x14ac:dyDescent="0.25">
      <c r="A28" s="223">
        <v>3</v>
      </c>
      <c r="B28" s="223">
        <v>53</v>
      </c>
      <c r="C28" s="223">
        <v>247</v>
      </c>
      <c r="D28" s="234" t="s">
        <v>133</v>
      </c>
      <c r="E28" s="225" t="s">
        <v>431</v>
      </c>
      <c r="F28" s="226">
        <v>10</v>
      </c>
      <c r="G28" s="226">
        <v>10</v>
      </c>
      <c r="H28" s="226">
        <v>20</v>
      </c>
      <c r="I28" s="226">
        <v>30</v>
      </c>
      <c r="J28" s="227">
        <v>40</v>
      </c>
      <c r="K28" s="228">
        <v>40</v>
      </c>
      <c r="L28" s="226">
        <v>11</v>
      </c>
      <c r="M28" s="234" t="s">
        <v>432</v>
      </c>
      <c r="N28" s="229">
        <f t="shared" si="0"/>
        <v>0.55000000000000004</v>
      </c>
      <c r="O28" s="230">
        <f t="shared" si="1"/>
        <v>253</v>
      </c>
      <c r="P28" s="230" t="s">
        <v>385</v>
      </c>
      <c r="Q28" s="262" t="s">
        <v>433</v>
      </c>
      <c r="R28" s="232" t="s">
        <v>586</v>
      </c>
      <c r="S28" s="231"/>
    </row>
    <row r="29" spans="1:19" s="174" customFormat="1" ht="15" customHeight="1" x14ac:dyDescent="0.25">
      <c r="A29" s="165">
        <v>3</v>
      </c>
      <c r="B29" s="165">
        <v>53</v>
      </c>
      <c r="C29" s="165">
        <v>307</v>
      </c>
      <c r="D29" s="73" t="s">
        <v>434</v>
      </c>
      <c r="E29" s="167" t="s">
        <v>410</v>
      </c>
      <c r="F29" s="168">
        <v>1</v>
      </c>
      <c r="G29" s="168">
        <v>1</v>
      </c>
      <c r="H29" s="168">
        <v>0</v>
      </c>
      <c r="I29" s="168">
        <v>0</v>
      </c>
      <c r="J29" s="169">
        <v>0</v>
      </c>
      <c r="K29" s="147">
        <v>1</v>
      </c>
      <c r="L29" s="168"/>
      <c r="M29" s="179" t="s">
        <v>435</v>
      </c>
      <c r="N29" s="170">
        <f t="shared" si="0"/>
        <v>0</v>
      </c>
      <c r="O29" s="171">
        <f t="shared" si="1"/>
        <v>21</v>
      </c>
      <c r="P29" s="171" t="s">
        <v>385</v>
      </c>
      <c r="Q29" s="172" t="s">
        <v>412</v>
      </c>
      <c r="R29" s="173" t="s">
        <v>586</v>
      </c>
      <c r="S29" s="172" t="s">
        <v>436</v>
      </c>
    </row>
    <row r="30" spans="1:19" s="233" customFormat="1" ht="15" customHeight="1" x14ac:dyDescent="0.25">
      <c r="A30" s="223">
        <v>3</v>
      </c>
      <c r="B30" s="223">
        <v>54</v>
      </c>
      <c r="C30" s="223">
        <v>248</v>
      </c>
      <c r="D30" s="234" t="s">
        <v>135</v>
      </c>
      <c r="E30" s="225" t="s">
        <v>428</v>
      </c>
      <c r="F30" s="259">
        <v>2000000</v>
      </c>
      <c r="G30" s="259">
        <v>2211031</v>
      </c>
      <c r="H30" s="259">
        <v>2700000</v>
      </c>
      <c r="I30" s="259">
        <v>3400000</v>
      </c>
      <c r="J30" s="260">
        <v>4400000</v>
      </c>
      <c r="K30" s="261">
        <v>4400000</v>
      </c>
      <c r="L30" s="259">
        <v>3385097</v>
      </c>
      <c r="M30" s="234" t="s">
        <v>437</v>
      </c>
      <c r="N30" s="229">
        <f t="shared" si="0"/>
        <v>1.2537396296296297</v>
      </c>
      <c r="O30" s="230">
        <f t="shared" si="1"/>
        <v>435</v>
      </c>
      <c r="P30" s="230" t="s">
        <v>385</v>
      </c>
      <c r="Q30" s="231" t="s">
        <v>430</v>
      </c>
      <c r="R30" s="232" t="s">
        <v>586</v>
      </c>
      <c r="S30" s="231"/>
    </row>
    <row r="31" spans="1:19" s="233" customFormat="1" ht="15" customHeight="1" x14ac:dyDescent="0.25">
      <c r="A31" s="223">
        <v>3</v>
      </c>
      <c r="B31" s="223">
        <v>55</v>
      </c>
      <c r="C31" s="223">
        <v>249</v>
      </c>
      <c r="D31" s="234" t="s">
        <v>137</v>
      </c>
      <c r="E31" s="225" t="s">
        <v>431</v>
      </c>
      <c r="F31" s="226">
        <v>250</v>
      </c>
      <c r="G31" s="226">
        <v>256</v>
      </c>
      <c r="H31" s="226">
        <v>500</v>
      </c>
      <c r="I31" s="226">
        <v>750</v>
      </c>
      <c r="J31" s="227">
        <v>1000</v>
      </c>
      <c r="K31" s="261">
        <v>1000</v>
      </c>
      <c r="L31" s="226">
        <v>414</v>
      </c>
      <c r="M31" s="234" t="s">
        <v>438</v>
      </c>
      <c r="N31" s="229">
        <f t="shared" si="0"/>
        <v>0.82799999999999996</v>
      </c>
      <c r="O31" s="230">
        <f t="shared" si="1"/>
        <v>452</v>
      </c>
      <c r="P31" s="230" t="s">
        <v>385</v>
      </c>
      <c r="Q31" s="262" t="s">
        <v>433</v>
      </c>
      <c r="R31" s="232" t="s">
        <v>587</v>
      </c>
      <c r="S31" s="231"/>
    </row>
    <row r="32" spans="1:19" s="233" customFormat="1" ht="15" customHeight="1" x14ac:dyDescent="0.25">
      <c r="A32" s="223">
        <v>3</v>
      </c>
      <c r="B32" s="223">
        <v>55</v>
      </c>
      <c r="C32" s="223">
        <v>250</v>
      </c>
      <c r="D32" s="234" t="s">
        <v>138</v>
      </c>
      <c r="E32" s="225" t="s">
        <v>255</v>
      </c>
      <c r="F32" s="259">
        <v>80</v>
      </c>
      <c r="G32" s="259">
        <v>104</v>
      </c>
      <c r="H32" s="259">
        <v>120</v>
      </c>
      <c r="I32" s="259">
        <v>160</v>
      </c>
      <c r="J32" s="260">
        <v>200</v>
      </c>
      <c r="K32" s="261">
        <v>200</v>
      </c>
      <c r="L32" s="259">
        <f>104+21</f>
        <v>125</v>
      </c>
      <c r="M32" s="234" t="s">
        <v>439</v>
      </c>
      <c r="N32" s="229">
        <f t="shared" si="0"/>
        <v>1.0416666666666667</v>
      </c>
      <c r="O32" s="230">
        <f t="shared" si="1"/>
        <v>380</v>
      </c>
      <c r="P32" s="230" t="s">
        <v>385</v>
      </c>
      <c r="Q32" s="231" t="s">
        <v>440</v>
      </c>
      <c r="R32" s="232" t="s">
        <v>586</v>
      </c>
      <c r="S32" s="231"/>
    </row>
    <row r="33" spans="1:19" s="233" customFormat="1" ht="15" customHeight="1" x14ac:dyDescent="0.25">
      <c r="A33" s="223">
        <v>3</v>
      </c>
      <c r="B33" s="223">
        <v>55</v>
      </c>
      <c r="C33" s="223">
        <v>251</v>
      </c>
      <c r="D33" s="234" t="s">
        <v>139</v>
      </c>
      <c r="E33" s="225" t="s">
        <v>441</v>
      </c>
      <c r="F33" s="226">
        <v>230</v>
      </c>
      <c r="G33" s="226">
        <v>263</v>
      </c>
      <c r="H33" s="226">
        <v>330</v>
      </c>
      <c r="I33" s="226">
        <v>430</v>
      </c>
      <c r="J33" s="227">
        <v>530</v>
      </c>
      <c r="K33" s="261">
        <v>530</v>
      </c>
      <c r="L33" s="226">
        <v>268</v>
      </c>
      <c r="M33" s="263" t="s">
        <v>442</v>
      </c>
      <c r="N33" s="266">
        <f t="shared" si="0"/>
        <v>0.81212121212121213</v>
      </c>
      <c r="O33" s="230">
        <f t="shared" si="1"/>
        <v>1311</v>
      </c>
      <c r="P33" s="230" t="s">
        <v>385</v>
      </c>
      <c r="Q33" s="231" t="s">
        <v>443</v>
      </c>
      <c r="R33" s="232" t="s">
        <v>586</v>
      </c>
      <c r="S33" s="231"/>
    </row>
    <row r="34" spans="1:19" s="174" customFormat="1" ht="15" customHeight="1" x14ac:dyDescent="0.25">
      <c r="A34" s="165">
        <v>4</v>
      </c>
      <c r="B34" s="165">
        <v>56</v>
      </c>
      <c r="C34" s="165">
        <v>252</v>
      </c>
      <c r="D34" s="179" t="s">
        <v>256</v>
      </c>
      <c r="E34" s="167" t="s">
        <v>388</v>
      </c>
      <c r="F34" s="168">
        <v>3</v>
      </c>
      <c r="G34" s="168">
        <v>2</v>
      </c>
      <c r="H34" s="168">
        <v>5</v>
      </c>
      <c r="I34" s="168">
        <v>6</v>
      </c>
      <c r="J34" s="169">
        <v>6</v>
      </c>
      <c r="K34" s="147">
        <v>6</v>
      </c>
      <c r="L34" s="183">
        <v>2</v>
      </c>
      <c r="M34" s="179" t="s">
        <v>444</v>
      </c>
      <c r="N34" s="170">
        <f t="shared" si="0"/>
        <v>0.4</v>
      </c>
      <c r="O34" s="171">
        <f t="shared" si="1"/>
        <v>1209</v>
      </c>
      <c r="P34" s="171" t="s">
        <v>385</v>
      </c>
      <c r="Q34" s="172" t="s">
        <v>390</v>
      </c>
      <c r="R34" s="173" t="s">
        <v>586</v>
      </c>
      <c r="S34" s="172" t="s">
        <v>407</v>
      </c>
    </row>
    <row r="35" spans="1:19" s="233" customFormat="1" ht="15" customHeight="1" x14ac:dyDescent="0.25">
      <c r="A35" s="223">
        <v>4</v>
      </c>
      <c r="B35" s="223">
        <v>57</v>
      </c>
      <c r="C35" s="223">
        <v>253</v>
      </c>
      <c r="D35" s="234" t="s">
        <v>149</v>
      </c>
      <c r="E35" s="225" t="s">
        <v>445</v>
      </c>
      <c r="F35" s="272">
        <v>10000000000</v>
      </c>
      <c r="G35" s="272">
        <v>11359904293</v>
      </c>
      <c r="H35" s="272">
        <v>20000000000</v>
      </c>
      <c r="I35" s="272">
        <v>30000000000</v>
      </c>
      <c r="J35" s="273">
        <v>40000000000</v>
      </c>
      <c r="K35" s="274">
        <v>40000000000</v>
      </c>
      <c r="L35" s="272">
        <v>16306375133</v>
      </c>
      <c r="M35" s="234" t="s">
        <v>446</v>
      </c>
      <c r="N35" s="275">
        <f t="shared" si="0"/>
        <v>0.81531875664999998</v>
      </c>
      <c r="O35" s="230">
        <f t="shared" si="1"/>
        <v>156</v>
      </c>
      <c r="P35" s="230" t="s">
        <v>385</v>
      </c>
      <c r="Q35" s="262" t="s">
        <v>447</v>
      </c>
      <c r="R35" s="232" t="s">
        <v>586</v>
      </c>
      <c r="S35" s="231"/>
    </row>
    <row r="36" spans="1:19" s="233" customFormat="1" ht="15" customHeight="1" x14ac:dyDescent="0.25">
      <c r="A36" s="223">
        <v>4</v>
      </c>
      <c r="B36" s="223">
        <v>57</v>
      </c>
      <c r="C36" s="223">
        <v>254</v>
      </c>
      <c r="D36" s="234" t="s">
        <v>151</v>
      </c>
      <c r="E36" s="225" t="s">
        <v>400</v>
      </c>
      <c r="F36" s="272">
        <v>70</v>
      </c>
      <c r="G36" s="272">
        <v>86</v>
      </c>
      <c r="H36" s="272">
        <v>100</v>
      </c>
      <c r="I36" s="272">
        <v>150</v>
      </c>
      <c r="J36" s="273">
        <v>200</v>
      </c>
      <c r="K36" s="228">
        <v>200</v>
      </c>
      <c r="L36" s="272">
        <v>94</v>
      </c>
      <c r="M36" s="234" t="s">
        <v>448</v>
      </c>
      <c r="N36" s="275">
        <f t="shared" si="0"/>
        <v>0.94</v>
      </c>
      <c r="O36" s="230">
        <f t="shared" si="1"/>
        <v>377</v>
      </c>
      <c r="P36" s="230" t="s">
        <v>385</v>
      </c>
      <c r="Q36" s="231" t="s">
        <v>402</v>
      </c>
      <c r="R36" s="232" t="s">
        <v>586</v>
      </c>
      <c r="S36" s="231"/>
    </row>
    <row r="37" spans="1:19" s="233" customFormat="1" ht="15" customHeight="1" x14ac:dyDescent="0.25">
      <c r="A37" s="223">
        <v>5</v>
      </c>
      <c r="B37" s="223">
        <v>58</v>
      </c>
      <c r="C37" s="223">
        <v>255</v>
      </c>
      <c r="D37" s="234" t="s">
        <v>257</v>
      </c>
      <c r="E37" s="225" t="s">
        <v>449</v>
      </c>
      <c r="F37" s="226">
        <v>81</v>
      </c>
      <c r="G37" s="226">
        <v>81</v>
      </c>
      <c r="H37" s="226">
        <v>98</v>
      </c>
      <c r="I37" s="226">
        <v>115</v>
      </c>
      <c r="J37" s="227">
        <v>133</v>
      </c>
      <c r="K37" s="228">
        <v>133</v>
      </c>
      <c r="L37" s="226">
        <v>83</v>
      </c>
      <c r="M37" s="234" t="s">
        <v>450</v>
      </c>
      <c r="N37" s="229">
        <f t="shared" si="0"/>
        <v>0.84693877551020413</v>
      </c>
      <c r="O37" s="230">
        <f t="shared" si="1"/>
        <v>268</v>
      </c>
      <c r="P37" s="230" t="s">
        <v>385</v>
      </c>
      <c r="Q37" s="231" t="s">
        <v>451</v>
      </c>
      <c r="R37" s="232" t="s">
        <v>587</v>
      </c>
      <c r="S37" s="231"/>
    </row>
    <row r="38" spans="1:19" s="233" customFormat="1" ht="15" customHeight="1" x14ac:dyDescent="0.25">
      <c r="A38" s="223">
        <v>5</v>
      </c>
      <c r="B38" s="223">
        <v>58</v>
      </c>
      <c r="C38" s="223">
        <v>256</v>
      </c>
      <c r="D38" s="234" t="s">
        <v>452</v>
      </c>
      <c r="E38" s="225" t="s">
        <v>453</v>
      </c>
      <c r="F38" s="226" t="s">
        <v>241</v>
      </c>
      <c r="G38" s="226" t="s">
        <v>241</v>
      </c>
      <c r="H38" s="226" t="s">
        <v>241</v>
      </c>
      <c r="I38" s="226" t="s">
        <v>241</v>
      </c>
      <c r="J38" s="227">
        <v>1</v>
      </c>
      <c r="K38" s="228">
        <v>1</v>
      </c>
      <c r="L38" s="226">
        <v>0</v>
      </c>
      <c r="M38" s="234" t="s">
        <v>454</v>
      </c>
      <c r="N38" s="229" t="str">
        <f t="shared" si="0"/>
        <v>NA</v>
      </c>
      <c r="O38" s="230">
        <f t="shared" si="1"/>
        <v>260</v>
      </c>
      <c r="P38" s="230" t="s">
        <v>385</v>
      </c>
      <c r="Q38" s="262" t="s">
        <v>455</v>
      </c>
      <c r="R38" s="232" t="s">
        <v>586</v>
      </c>
      <c r="S38" s="231" t="s">
        <v>456</v>
      </c>
    </row>
    <row r="39" spans="1:19" s="233" customFormat="1" ht="15" customHeight="1" x14ac:dyDescent="0.25">
      <c r="A39" s="223">
        <v>5</v>
      </c>
      <c r="B39" s="223">
        <v>58</v>
      </c>
      <c r="C39" s="223">
        <v>257</v>
      </c>
      <c r="D39" s="234" t="s">
        <v>165</v>
      </c>
      <c r="E39" s="225" t="s">
        <v>453</v>
      </c>
      <c r="F39" s="226">
        <v>82</v>
      </c>
      <c r="G39" s="226">
        <v>82</v>
      </c>
      <c r="H39" s="226">
        <v>164</v>
      </c>
      <c r="I39" s="226">
        <v>246</v>
      </c>
      <c r="J39" s="227">
        <v>328</v>
      </c>
      <c r="K39" s="228">
        <v>328</v>
      </c>
      <c r="L39" s="226">
        <v>136</v>
      </c>
      <c r="M39" s="234" t="s">
        <v>457</v>
      </c>
      <c r="N39" s="229">
        <f t="shared" si="0"/>
        <v>0.82926829268292679</v>
      </c>
      <c r="O39" s="230">
        <f t="shared" si="1"/>
        <v>1195</v>
      </c>
      <c r="P39" s="230" t="s">
        <v>385</v>
      </c>
      <c r="Q39" s="262" t="s">
        <v>455</v>
      </c>
      <c r="R39" s="232" t="s">
        <v>586</v>
      </c>
      <c r="S39" s="231"/>
    </row>
    <row r="40" spans="1:19" s="174" customFormat="1" ht="15" customHeight="1" x14ac:dyDescent="0.25">
      <c r="A40" s="165">
        <v>5</v>
      </c>
      <c r="B40" s="165">
        <v>60</v>
      </c>
      <c r="C40" s="165">
        <v>259</v>
      </c>
      <c r="D40" s="179" t="s">
        <v>258</v>
      </c>
      <c r="E40" s="167" t="s">
        <v>421</v>
      </c>
      <c r="F40" s="168">
        <v>1</v>
      </c>
      <c r="G40" s="168">
        <v>1</v>
      </c>
      <c r="H40" s="168">
        <v>2</v>
      </c>
      <c r="I40" s="168">
        <v>3</v>
      </c>
      <c r="J40" s="169">
        <v>4</v>
      </c>
      <c r="K40" s="147">
        <v>4</v>
      </c>
      <c r="L40" s="168">
        <v>1</v>
      </c>
      <c r="M40" s="179" t="s">
        <v>458</v>
      </c>
      <c r="N40" s="170">
        <f t="shared" si="0"/>
        <v>0.5</v>
      </c>
      <c r="O40" s="171">
        <f t="shared" si="1"/>
        <v>19</v>
      </c>
      <c r="P40" s="171" t="s">
        <v>385</v>
      </c>
      <c r="Q40" s="148" t="s">
        <v>423</v>
      </c>
      <c r="R40" s="173" t="s">
        <v>586</v>
      </c>
      <c r="S40" s="172"/>
    </row>
    <row r="41" spans="1:19" s="198" customFormat="1" ht="15" customHeight="1" x14ac:dyDescent="0.25">
      <c r="A41" s="187"/>
      <c r="B41" s="187">
        <v>60</v>
      </c>
      <c r="C41" s="187">
        <v>290</v>
      </c>
      <c r="D41" s="188" t="s">
        <v>459</v>
      </c>
      <c r="E41" s="189" t="s">
        <v>460</v>
      </c>
      <c r="F41" s="190" t="s">
        <v>44</v>
      </c>
      <c r="G41" s="190">
        <v>10</v>
      </c>
      <c r="H41" s="190" t="s">
        <v>44</v>
      </c>
      <c r="I41" s="190" t="s">
        <v>44</v>
      </c>
      <c r="J41" s="191" t="s">
        <v>44</v>
      </c>
      <c r="K41" s="192" t="s">
        <v>44</v>
      </c>
      <c r="L41" s="190">
        <v>0</v>
      </c>
      <c r="M41" s="193" t="s">
        <v>461</v>
      </c>
      <c r="N41" s="194" t="str">
        <f t="shared" si="0"/>
        <v>NA</v>
      </c>
      <c r="O41" s="195">
        <f t="shared" si="1"/>
        <v>10</v>
      </c>
      <c r="P41" s="195" t="s">
        <v>385</v>
      </c>
      <c r="Q41" s="196" t="s">
        <v>412</v>
      </c>
      <c r="R41" s="197" t="s">
        <v>586</v>
      </c>
      <c r="S41" s="196" t="s">
        <v>462</v>
      </c>
    </row>
    <row r="42" spans="1:19" s="233" customFormat="1" ht="15" customHeight="1" x14ac:dyDescent="0.25">
      <c r="A42" s="223">
        <v>5</v>
      </c>
      <c r="B42" s="223">
        <v>60</v>
      </c>
      <c r="C42" s="223">
        <v>309</v>
      </c>
      <c r="D42" s="234" t="s">
        <v>140</v>
      </c>
      <c r="E42" s="225" t="s">
        <v>421</v>
      </c>
      <c r="F42" s="226">
        <v>100</v>
      </c>
      <c r="G42" s="226">
        <v>100</v>
      </c>
      <c r="H42" s="226">
        <v>107</v>
      </c>
      <c r="I42" s="226">
        <v>317</v>
      </c>
      <c r="J42" s="227">
        <v>417</v>
      </c>
      <c r="K42" s="261">
        <v>417</v>
      </c>
      <c r="L42" s="226">
        <v>100</v>
      </c>
      <c r="M42" s="234" t="s">
        <v>458</v>
      </c>
      <c r="N42" s="229">
        <f>IF(OR(H42="Por definir",H42="-"),"NA",IFERROR(L42/H42,0))</f>
        <v>0.93457943925233644</v>
      </c>
      <c r="O42" s="230">
        <f t="shared" si="1"/>
        <v>19</v>
      </c>
      <c r="P42" s="230" t="s">
        <v>385</v>
      </c>
      <c r="Q42" s="262" t="s">
        <v>423</v>
      </c>
      <c r="R42" s="232" t="s">
        <v>586</v>
      </c>
      <c r="S42" s="231"/>
    </row>
    <row r="43" spans="1:19" s="233" customFormat="1" ht="15" customHeight="1" x14ac:dyDescent="0.25">
      <c r="A43" s="223">
        <v>6</v>
      </c>
      <c r="B43" s="223">
        <v>61</v>
      </c>
      <c r="C43" s="223">
        <v>260</v>
      </c>
      <c r="D43" s="234" t="s">
        <v>196</v>
      </c>
      <c r="E43" s="225" t="s">
        <v>391</v>
      </c>
      <c r="F43" s="226">
        <v>11</v>
      </c>
      <c r="G43" s="226">
        <v>11</v>
      </c>
      <c r="H43" s="226">
        <v>12</v>
      </c>
      <c r="I43" s="226">
        <v>13</v>
      </c>
      <c r="J43" s="227">
        <v>14</v>
      </c>
      <c r="K43" s="228">
        <v>14</v>
      </c>
      <c r="L43" s="226">
        <v>12</v>
      </c>
      <c r="M43" s="234" t="s">
        <v>463</v>
      </c>
      <c r="N43" s="229">
        <f t="shared" ref="N43:N74" si="2">IF(OR(H43="Por definir",H43="-"),"NA",IFERROR(L43/H43,0))</f>
        <v>1</v>
      </c>
      <c r="O43" s="230">
        <f t="shared" si="1"/>
        <v>573</v>
      </c>
      <c r="P43" s="230" t="s">
        <v>385</v>
      </c>
      <c r="Q43" s="231" t="s">
        <v>393</v>
      </c>
      <c r="R43" s="232" t="s">
        <v>586</v>
      </c>
      <c r="S43" s="231"/>
    </row>
    <row r="44" spans="1:19" s="233" customFormat="1" ht="15" customHeight="1" x14ac:dyDescent="0.25">
      <c r="A44" s="223">
        <v>6</v>
      </c>
      <c r="B44" s="223">
        <v>61</v>
      </c>
      <c r="C44" s="223">
        <v>261</v>
      </c>
      <c r="D44" s="234" t="s">
        <v>197</v>
      </c>
      <c r="E44" s="225" t="s">
        <v>391</v>
      </c>
      <c r="F44" s="226">
        <v>21</v>
      </c>
      <c r="G44" s="226">
        <v>21</v>
      </c>
      <c r="H44" s="226">
        <v>86</v>
      </c>
      <c r="I44" s="226">
        <v>151</v>
      </c>
      <c r="J44" s="227">
        <v>200</v>
      </c>
      <c r="K44" s="228">
        <v>200</v>
      </c>
      <c r="L44" s="226">
        <v>32</v>
      </c>
      <c r="M44" s="234" t="s">
        <v>464</v>
      </c>
      <c r="N44" s="229">
        <f t="shared" si="2"/>
        <v>0.37209302325581395</v>
      </c>
      <c r="O44" s="230">
        <f t="shared" si="1"/>
        <v>333</v>
      </c>
      <c r="P44" s="230" t="s">
        <v>385</v>
      </c>
      <c r="Q44" s="231" t="s">
        <v>393</v>
      </c>
      <c r="R44" s="232" t="s">
        <v>587</v>
      </c>
      <c r="S44" s="231"/>
    </row>
    <row r="45" spans="1:19" s="233" customFormat="1" ht="15" customHeight="1" x14ac:dyDescent="0.25">
      <c r="A45" s="223">
        <v>6</v>
      </c>
      <c r="B45" s="223">
        <v>62</v>
      </c>
      <c r="C45" s="223">
        <v>262</v>
      </c>
      <c r="D45" s="234" t="s">
        <v>260</v>
      </c>
      <c r="E45" s="225" t="s">
        <v>391</v>
      </c>
      <c r="F45" s="226">
        <v>6</v>
      </c>
      <c r="G45" s="226">
        <v>6</v>
      </c>
      <c r="H45" s="226">
        <v>6</v>
      </c>
      <c r="I45" s="226">
        <v>7</v>
      </c>
      <c r="J45" s="227">
        <v>8</v>
      </c>
      <c r="K45" s="228">
        <v>8</v>
      </c>
      <c r="L45" s="226">
        <v>6</v>
      </c>
      <c r="M45" s="234" t="s">
        <v>465</v>
      </c>
      <c r="N45" s="229">
        <f t="shared" si="2"/>
        <v>1</v>
      </c>
      <c r="O45" s="230">
        <f t="shared" si="1"/>
        <v>360</v>
      </c>
      <c r="P45" s="230" t="s">
        <v>385</v>
      </c>
      <c r="Q45" s="231" t="s">
        <v>393</v>
      </c>
      <c r="R45" s="232" t="s">
        <v>587</v>
      </c>
      <c r="S45" s="231"/>
    </row>
    <row r="46" spans="1:19" s="233" customFormat="1" ht="15" customHeight="1" x14ac:dyDescent="0.25">
      <c r="A46" s="223">
        <v>6</v>
      </c>
      <c r="B46" s="223">
        <v>62</v>
      </c>
      <c r="C46" s="223">
        <v>263</v>
      </c>
      <c r="D46" s="234" t="s">
        <v>200</v>
      </c>
      <c r="E46" s="225" t="s">
        <v>391</v>
      </c>
      <c r="F46" s="226">
        <v>1145</v>
      </c>
      <c r="G46" s="226">
        <v>1145</v>
      </c>
      <c r="H46" s="226">
        <v>1152</v>
      </c>
      <c r="I46" s="226">
        <v>1159</v>
      </c>
      <c r="J46" s="227">
        <v>1161</v>
      </c>
      <c r="K46" s="228">
        <v>1161</v>
      </c>
      <c r="L46" s="226">
        <v>1154</v>
      </c>
      <c r="M46" s="234" t="s">
        <v>466</v>
      </c>
      <c r="N46" s="229">
        <f t="shared" si="2"/>
        <v>1.0017361111111112</v>
      </c>
      <c r="O46" s="230">
        <f t="shared" si="1"/>
        <v>993</v>
      </c>
      <c r="P46" s="230" t="s">
        <v>385</v>
      </c>
      <c r="Q46" s="231" t="s">
        <v>393</v>
      </c>
      <c r="R46" s="232" t="s">
        <v>587</v>
      </c>
      <c r="S46" s="231"/>
    </row>
    <row r="47" spans="1:19" s="233" customFormat="1" ht="15" customHeight="1" x14ac:dyDescent="0.25">
      <c r="A47" s="223">
        <v>6</v>
      </c>
      <c r="B47" s="223">
        <v>62</v>
      </c>
      <c r="C47" s="223">
        <v>264</v>
      </c>
      <c r="D47" s="234" t="s">
        <v>201</v>
      </c>
      <c r="E47" s="225" t="s">
        <v>421</v>
      </c>
      <c r="F47" s="226">
        <v>2</v>
      </c>
      <c r="G47" s="226">
        <v>2</v>
      </c>
      <c r="H47" s="226">
        <v>2</v>
      </c>
      <c r="I47" s="226">
        <v>3</v>
      </c>
      <c r="J47" s="227">
        <v>4</v>
      </c>
      <c r="K47" s="228">
        <v>4</v>
      </c>
      <c r="L47" s="226">
        <v>2</v>
      </c>
      <c r="M47" s="234" t="s">
        <v>467</v>
      </c>
      <c r="N47" s="229">
        <f t="shared" si="2"/>
        <v>1</v>
      </c>
      <c r="O47" s="230">
        <f t="shared" si="1"/>
        <v>592</v>
      </c>
      <c r="P47" s="230" t="s">
        <v>385</v>
      </c>
      <c r="Q47" s="239" t="s">
        <v>423</v>
      </c>
      <c r="R47" s="232" t="s">
        <v>587</v>
      </c>
      <c r="S47" s="231"/>
    </row>
    <row r="48" spans="1:19" s="233" customFormat="1" ht="15" customHeight="1" x14ac:dyDescent="0.25">
      <c r="A48" s="223">
        <v>6</v>
      </c>
      <c r="B48" s="223">
        <v>67</v>
      </c>
      <c r="C48" s="223">
        <v>297</v>
      </c>
      <c r="D48" s="263" t="s">
        <v>468</v>
      </c>
      <c r="E48" s="225" t="s">
        <v>410</v>
      </c>
      <c r="F48" s="256">
        <v>1</v>
      </c>
      <c r="G48" s="256">
        <v>1</v>
      </c>
      <c r="H48" s="256">
        <v>1</v>
      </c>
      <c r="I48" s="256">
        <v>1</v>
      </c>
      <c r="J48" s="257">
        <v>1</v>
      </c>
      <c r="K48" s="258">
        <v>1</v>
      </c>
      <c r="L48" s="256">
        <v>0.66</v>
      </c>
      <c r="M48" s="234" t="s">
        <v>469</v>
      </c>
      <c r="N48" s="229">
        <f t="shared" si="2"/>
        <v>0.66</v>
      </c>
      <c r="O48" s="230">
        <f t="shared" si="1"/>
        <v>637</v>
      </c>
      <c r="P48" s="230" t="s">
        <v>385</v>
      </c>
      <c r="Q48" s="231" t="s">
        <v>412</v>
      </c>
      <c r="R48" s="232" t="s">
        <v>586</v>
      </c>
      <c r="S48" s="231"/>
    </row>
    <row r="49" spans="1:19" s="233" customFormat="1" ht="15" customHeight="1" x14ac:dyDescent="0.25">
      <c r="A49" s="223">
        <v>6</v>
      </c>
      <c r="B49" s="223">
        <v>67</v>
      </c>
      <c r="C49" s="223">
        <v>310</v>
      </c>
      <c r="D49" s="234" t="s">
        <v>262</v>
      </c>
      <c r="E49" s="225" t="s">
        <v>421</v>
      </c>
      <c r="F49" s="259">
        <v>800000</v>
      </c>
      <c r="G49" s="259">
        <v>800000</v>
      </c>
      <c r="H49" s="259">
        <v>800000</v>
      </c>
      <c r="I49" s="259">
        <v>800000</v>
      </c>
      <c r="J49" s="260">
        <v>800000</v>
      </c>
      <c r="K49" s="261">
        <v>3200000</v>
      </c>
      <c r="L49" s="259">
        <v>832400</v>
      </c>
      <c r="M49" s="234" t="s">
        <v>470</v>
      </c>
      <c r="N49" s="229">
        <f t="shared" si="2"/>
        <v>1.0405</v>
      </c>
      <c r="O49" s="230">
        <f t="shared" si="1"/>
        <v>1109</v>
      </c>
      <c r="P49" s="230" t="s">
        <v>385</v>
      </c>
      <c r="Q49" s="262" t="s">
        <v>423</v>
      </c>
      <c r="R49" s="232" t="s">
        <v>586</v>
      </c>
      <c r="S49" s="231"/>
    </row>
    <row r="50" spans="1:19" s="233" customFormat="1" ht="15" customHeight="1" x14ac:dyDescent="0.25">
      <c r="A50" s="223">
        <v>6</v>
      </c>
      <c r="B50" s="223">
        <v>63</v>
      </c>
      <c r="C50" s="223">
        <v>265</v>
      </c>
      <c r="D50" s="234" t="s">
        <v>263</v>
      </c>
      <c r="E50" s="225" t="s">
        <v>391</v>
      </c>
      <c r="F50" s="226">
        <v>55</v>
      </c>
      <c r="G50" s="226">
        <v>55</v>
      </c>
      <c r="H50" s="226">
        <v>58</v>
      </c>
      <c r="I50" s="226">
        <v>62</v>
      </c>
      <c r="J50" s="227">
        <v>65</v>
      </c>
      <c r="K50" s="228">
        <v>65</v>
      </c>
      <c r="L50" s="226">
        <v>55</v>
      </c>
      <c r="M50" s="234" t="s">
        <v>471</v>
      </c>
      <c r="N50" s="229">
        <f t="shared" si="2"/>
        <v>0.94827586206896552</v>
      </c>
      <c r="O50" s="230">
        <f t="shared" si="1"/>
        <v>987</v>
      </c>
      <c r="P50" s="230" t="s">
        <v>385</v>
      </c>
      <c r="Q50" s="231" t="s">
        <v>393</v>
      </c>
      <c r="R50" s="232" t="s">
        <v>587</v>
      </c>
      <c r="S50" s="231"/>
    </row>
    <row r="51" spans="1:19" s="233" customFormat="1" ht="15" customHeight="1" x14ac:dyDescent="0.25">
      <c r="A51" s="223">
        <v>6</v>
      </c>
      <c r="B51" s="223">
        <v>63</v>
      </c>
      <c r="C51" s="223">
        <v>266</v>
      </c>
      <c r="D51" s="234" t="s">
        <v>203</v>
      </c>
      <c r="E51" s="225" t="s">
        <v>391</v>
      </c>
      <c r="F51" s="226">
        <v>67</v>
      </c>
      <c r="G51" s="226">
        <v>67</v>
      </c>
      <c r="H51" s="226">
        <v>70</v>
      </c>
      <c r="I51" s="226">
        <v>71</v>
      </c>
      <c r="J51" s="227">
        <v>73</v>
      </c>
      <c r="K51" s="228">
        <v>73</v>
      </c>
      <c r="L51" s="226">
        <v>67</v>
      </c>
      <c r="M51" s="234" t="s">
        <v>472</v>
      </c>
      <c r="N51" s="229">
        <f t="shared" si="2"/>
        <v>0.95714285714285718</v>
      </c>
      <c r="O51" s="230">
        <f t="shared" si="1"/>
        <v>795</v>
      </c>
      <c r="P51" s="230" t="s">
        <v>385</v>
      </c>
      <c r="Q51" s="231" t="s">
        <v>393</v>
      </c>
      <c r="R51" s="232" t="s">
        <v>587</v>
      </c>
      <c r="S51" s="231"/>
    </row>
    <row r="52" spans="1:19" s="174" customFormat="1" ht="15" customHeight="1" x14ac:dyDescent="0.25">
      <c r="A52" s="165">
        <v>6</v>
      </c>
      <c r="B52" s="165">
        <v>64</v>
      </c>
      <c r="C52" s="165">
        <v>267</v>
      </c>
      <c r="D52" s="179" t="s">
        <v>264</v>
      </c>
      <c r="E52" s="167" t="s">
        <v>453</v>
      </c>
      <c r="F52" s="199">
        <v>12</v>
      </c>
      <c r="G52" s="199">
        <v>12</v>
      </c>
      <c r="H52" s="199">
        <v>24</v>
      </c>
      <c r="I52" s="199">
        <v>36</v>
      </c>
      <c r="J52" s="200">
        <v>48</v>
      </c>
      <c r="K52" s="147">
        <v>48</v>
      </c>
      <c r="L52" s="199">
        <v>18</v>
      </c>
      <c r="M52" s="179" t="s">
        <v>473</v>
      </c>
      <c r="N52" s="170">
        <f t="shared" si="2"/>
        <v>0.75</v>
      </c>
      <c r="O52" s="171">
        <f t="shared" si="1"/>
        <v>1577</v>
      </c>
      <c r="P52" s="171" t="s">
        <v>385</v>
      </c>
      <c r="Q52" s="148" t="s">
        <v>455</v>
      </c>
      <c r="R52" s="173" t="s">
        <v>586</v>
      </c>
      <c r="S52" s="172"/>
    </row>
    <row r="53" spans="1:19" s="233" customFormat="1" ht="15" customHeight="1" x14ac:dyDescent="0.25">
      <c r="A53" s="223">
        <v>7</v>
      </c>
      <c r="B53" s="223">
        <v>65</v>
      </c>
      <c r="C53" s="223">
        <v>268</v>
      </c>
      <c r="D53" s="234" t="s">
        <v>89</v>
      </c>
      <c r="E53" s="225" t="s">
        <v>474</v>
      </c>
      <c r="F53" s="259">
        <v>4350</v>
      </c>
      <c r="G53" s="259">
        <v>4350</v>
      </c>
      <c r="H53" s="259">
        <v>6765</v>
      </c>
      <c r="I53" s="259">
        <v>9301</v>
      </c>
      <c r="J53" s="260">
        <v>11964</v>
      </c>
      <c r="K53" s="261">
        <v>11964</v>
      </c>
      <c r="L53" s="259">
        <v>6858</v>
      </c>
      <c r="M53" s="234" t="s">
        <v>475</v>
      </c>
      <c r="N53" s="266">
        <f t="shared" si="2"/>
        <v>1.0137472283813747</v>
      </c>
      <c r="O53" s="230">
        <f t="shared" si="1"/>
        <v>1531</v>
      </c>
      <c r="P53" s="230" t="s">
        <v>385</v>
      </c>
      <c r="Q53" s="231" t="s">
        <v>476</v>
      </c>
      <c r="R53" s="232" t="s">
        <v>587</v>
      </c>
      <c r="S53" s="231"/>
    </row>
    <row r="54" spans="1:19" s="233" customFormat="1" ht="15" customHeight="1" x14ac:dyDescent="0.25">
      <c r="A54" s="223">
        <v>7</v>
      </c>
      <c r="B54" s="223">
        <v>65</v>
      </c>
      <c r="C54" s="223">
        <v>269</v>
      </c>
      <c r="D54" s="234" t="s">
        <v>265</v>
      </c>
      <c r="E54" s="225" t="s">
        <v>474</v>
      </c>
      <c r="F54" s="235">
        <v>0.2</v>
      </c>
      <c r="G54" s="235">
        <v>0.2</v>
      </c>
      <c r="H54" s="235">
        <v>0.2</v>
      </c>
      <c r="I54" s="235">
        <v>0.2</v>
      </c>
      <c r="J54" s="236">
        <v>0.2</v>
      </c>
      <c r="K54" s="237">
        <v>0.2</v>
      </c>
      <c r="L54" s="235">
        <v>0.1</v>
      </c>
      <c r="M54" s="234" t="s">
        <v>477</v>
      </c>
      <c r="N54" s="238">
        <f t="shared" si="2"/>
        <v>0.5</v>
      </c>
      <c r="O54" s="230">
        <f t="shared" si="1"/>
        <v>259</v>
      </c>
      <c r="P54" s="230" t="s">
        <v>385</v>
      </c>
      <c r="Q54" s="231" t="s">
        <v>476</v>
      </c>
      <c r="R54" s="232" t="s">
        <v>586</v>
      </c>
      <c r="S54" s="231"/>
    </row>
    <row r="55" spans="1:19" s="233" customFormat="1" ht="15" customHeight="1" x14ac:dyDescent="0.25">
      <c r="A55" s="223">
        <v>7</v>
      </c>
      <c r="B55" s="223">
        <v>65</v>
      </c>
      <c r="C55" s="223">
        <v>270</v>
      </c>
      <c r="D55" s="234" t="s">
        <v>91</v>
      </c>
      <c r="E55" s="225" t="s">
        <v>478</v>
      </c>
      <c r="F55" s="259">
        <v>1945</v>
      </c>
      <c r="G55" s="259">
        <v>1801</v>
      </c>
      <c r="H55" s="259">
        <v>3073</v>
      </c>
      <c r="I55" s="259">
        <v>4257</v>
      </c>
      <c r="J55" s="260">
        <v>5500</v>
      </c>
      <c r="K55" s="261">
        <v>5500</v>
      </c>
      <c r="L55" s="259">
        <v>1889</v>
      </c>
      <c r="M55" s="234" t="s">
        <v>479</v>
      </c>
      <c r="N55" s="229">
        <f t="shared" si="2"/>
        <v>0.61470875366091771</v>
      </c>
      <c r="O55" s="230">
        <f t="shared" si="1"/>
        <v>240</v>
      </c>
      <c r="P55" s="230" t="s">
        <v>385</v>
      </c>
      <c r="Q55" s="262" t="s">
        <v>480</v>
      </c>
      <c r="R55" s="232" t="s">
        <v>587</v>
      </c>
      <c r="S55" s="231"/>
    </row>
    <row r="56" spans="1:19" s="233" customFormat="1" ht="15" customHeight="1" x14ac:dyDescent="0.25">
      <c r="A56" s="223">
        <v>7</v>
      </c>
      <c r="B56" s="223">
        <v>65</v>
      </c>
      <c r="C56" s="223">
        <v>271</v>
      </c>
      <c r="D56" s="234" t="s">
        <v>266</v>
      </c>
      <c r="E56" s="225" t="s">
        <v>478</v>
      </c>
      <c r="F56" s="267">
        <v>100</v>
      </c>
      <c r="G56" s="267">
        <v>102</v>
      </c>
      <c r="H56" s="267">
        <v>100</v>
      </c>
      <c r="I56" s="267">
        <v>100</v>
      </c>
      <c r="J56" s="268">
        <v>100</v>
      </c>
      <c r="K56" s="242">
        <v>100</v>
      </c>
      <c r="L56" s="259">
        <v>0</v>
      </c>
      <c r="M56" s="234" t="s">
        <v>481</v>
      </c>
      <c r="N56" s="269">
        <f t="shared" si="2"/>
        <v>0</v>
      </c>
      <c r="O56" s="230">
        <f t="shared" si="1"/>
        <v>186</v>
      </c>
      <c r="P56" s="230" t="s">
        <v>385</v>
      </c>
      <c r="Q56" s="262" t="s">
        <v>480</v>
      </c>
      <c r="R56" s="232" t="s">
        <v>586</v>
      </c>
      <c r="S56" s="231"/>
    </row>
    <row r="57" spans="1:19" s="174" customFormat="1" ht="15" customHeight="1" x14ac:dyDescent="0.25">
      <c r="A57" s="165">
        <v>7</v>
      </c>
      <c r="B57" s="165">
        <v>66</v>
      </c>
      <c r="C57" s="165">
        <v>272</v>
      </c>
      <c r="D57" s="179" t="s">
        <v>267</v>
      </c>
      <c r="E57" s="167" t="s">
        <v>391</v>
      </c>
      <c r="F57" s="168">
        <v>1</v>
      </c>
      <c r="G57" s="168">
        <v>1</v>
      </c>
      <c r="H57" s="168" t="s">
        <v>241</v>
      </c>
      <c r="I57" s="168" t="s">
        <v>241</v>
      </c>
      <c r="J57" s="169" t="s">
        <v>241</v>
      </c>
      <c r="K57" s="147">
        <v>1</v>
      </c>
      <c r="L57" s="168">
        <v>1</v>
      </c>
      <c r="M57" s="179" t="s">
        <v>482</v>
      </c>
      <c r="N57" s="170" t="str">
        <f t="shared" si="2"/>
        <v>NA</v>
      </c>
      <c r="O57" s="171">
        <f t="shared" si="1"/>
        <v>143</v>
      </c>
      <c r="P57" s="171" t="s">
        <v>385</v>
      </c>
      <c r="Q57" s="172" t="s">
        <v>393</v>
      </c>
      <c r="R57" s="173" t="s">
        <v>586</v>
      </c>
      <c r="S57" s="172"/>
    </row>
    <row r="58" spans="1:19" s="174" customFormat="1" ht="15" customHeight="1" x14ac:dyDescent="0.25">
      <c r="A58" s="165">
        <v>7</v>
      </c>
      <c r="B58" s="165">
        <v>66</v>
      </c>
      <c r="C58" s="165">
        <v>273</v>
      </c>
      <c r="D58" s="179" t="s">
        <v>268</v>
      </c>
      <c r="E58" s="167" t="s">
        <v>391</v>
      </c>
      <c r="F58" s="201">
        <v>1</v>
      </c>
      <c r="G58" s="201">
        <v>1</v>
      </c>
      <c r="H58" s="201">
        <v>2</v>
      </c>
      <c r="I58" s="201">
        <v>3</v>
      </c>
      <c r="J58" s="202">
        <v>4</v>
      </c>
      <c r="K58" s="74">
        <v>4</v>
      </c>
      <c r="L58" s="201">
        <v>1</v>
      </c>
      <c r="M58" s="179" t="s">
        <v>483</v>
      </c>
      <c r="N58" s="170">
        <f t="shared" si="2"/>
        <v>0.5</v>
      </c>
      <c r="O58" s="171">
        <f t="shared" si="1"/>
        <v>163</v>
      </c>
      <c r="P58" s="171" t="s">
        <v>385</v>
      </c>
      <c r="Q58" s="172" t="s">
        <v>393</v>
      </c>
      <c r="R58" s="173" t="s">
        <v>586</v>
      </c>
      <c r="S58" s="172"/>
    </row>
    <row r="59" spans="1:19" s="174" customFormat="1" ht="15" customHeight="1" x14ac:dyDescent="0.25">
      <c r="A59" s="165">
        <v>7</v>
      </c>
      <c r="B59" s="165">
        <v>66</v>
      </c>
      <c r="C59" s="165">
        <v>274</v>
      </c>
      <c r="D59" s="179" t="s">
        <v>269</v>
      </c>
      <c r="E59" s="167" t="s">
        <v>388</v>
      </c>
      <c r="F59" s="201">
        <v>60</v>
      </c>
      <c r="G59" s="201">
        <v>60</v>
      </c>
      <c r="H59" s="201">
        <v>180</v>
      </c>
      <c r="I59" s="201">
        <v>330</v>
      </c>
      <c r="J59" s="202">
        <v>400</v>
      </c>
      <c r="K59" s="85">
        <v>400</v>
      </c>
      <c r="L59" s="201">
        <v>60</v>
      </c>
      <c r="M59" s="179" t="s">
        <v>484</v>
      </c>
      <c r="N59" s="170">
        <f t="shared" si="2"/>
        <v>0.33333333333333331</v>
      </c>
      <c r="O59" s="171">
        <f t="shared" si="1"/>
        <v>197</v>
      </c>
      <c r="P59" s="171" t="s">
        <v>385</v>
      </c>
      <c r="Q59" s="203" t="s">
        <v>390</v>
      </c>
      <c r="R59" s="173" t="s">
        <v>586</v>
      </c>
      <c r="S59" s="172"/>
    </row>
    <row r="60" spans="1:19" s="174" customFormat="1" ht="15" customHeight="1" x14ac:dyDescent="0.25">
      <c r="A60" s="165">
        <v>7</v>
      </c>
      <c r="B60" s="165">
        <v>66</v>
      </c>
      <c r="C60" s="165">
        <v>306</v>
      </c>
      <c r="D60" s="172" t="s">
        <v>271</v>
      </c>
      <c r="E60" s="167" t="s">
        <v>388</v>
      </c>
      <c r="F60" s="201">
        <v>50</v>
      </c>
      <c r="G60" s="201">
        <v>373</v>
      </c>
      <c r="H60" s="201">
        <v>1003</v>
      </c>
      <c r="I60" s="201">
        <v>1753</v>
      </c>
      <c r="J60" s="202">
        <v>2000</v>
      </c>
      <c r="K60" s="74">
        <v>2000</v>
      </c>
      <c r="L60" s="201">
        <v>426</v>
      </c>
      <c r="M60" s="172" t="s">
        <v>485</v>
      </c>
      <c r="N60" s="170">
        <f t="shared" si="2"/>
        <v>0.42472582253240282</v>
      </c>
      <c r="O60" s="171">
        <f t="shared" si="1"/>
        <v>670</v>
      </c>
      <c r="P60" s="171" t="s">
        <v>385</v>
      </c>
      <c r="Q60" s="172" t="s">
        <v>390</v>
      </c>
      <c r="R60" s="173" t="s">
        <v>586</v>
      </c>
      <c r="S60" s="172" t="s">
        <v>407</v>
      </c>
    </row>
    <row r="61" spans="1:19" s="233" customFormat="1" ht="15" customHeight="1" x14ac:dyDescent="0.25">
      <c r="A61" s="223">
        <v>7</v>
      </c>
      <c r="B61" s="223">
        <v>68</v>
      </c>
      <c r="C61" s="223">
        <v>275</v>
      </c>
      <c r="D61" s="234" t="s">
        <v>205</v>
      </c>
      <c r="E61" s="225" t="s">
        <v>417</v>
      </c>
      <c r="F61" s="226">
        <v>150</v>
      </c>
      <c r="G61" s="226">
        <v>150</v>
      </c>
      <c r="H61" s="226">
        <v>300</v>
      </c>
      <c r="I61" s="226">
        <v>450</v>
      </c>
      <c r="J61" s="227">
        <v>600</v>
      </c>
      <c r="K61" s="228">
        <v>600</v>
      </c>
      <c r="L61" s="226">
        <v>292</v>
      </c>
      <c r="M61" s="234" t="s">
        <v>486</v>
      </c>
      <c r="N61" s="229">
        <f t="shared" si="2"/>
        <v>0.97333333333333338</v>
      </c>
      <c r="O61" s="230">
        <f t="shared" si="1"/>
        <v>984</v>
      </c>
      <c r="P61" s="230" t="s">
        <v>385</v>
      </c>
      <c r="Q61" s="231" t="s">
        <v>419</v>
      </c>
      <c r="R61" s="232" t="s">
        <v>587</v>
      </c>
      <c r="S61" s="231"/>
    </row>
    <row r="62" spans="1:19" s="233" customFormat="1" ht="15" customHeight="1" x14ac:dyDescent="0.25">
      <c r="A62" s="223">
        <v>7</v>
      </c>
      <c r="B62" s="223">
        <v>68</v>
      </c>
      <c r="C62" s="223">
        <v>276</v>
      </c>
      <c r="D62" s="234" t="s">
        <v>206</v>
      </c>
      <c r="E62" s="225" t="s">
        <v>453</v>
      </c>
      <c r="F62" s="226">
        <v>8</v>
      </c>
      <c r="G62" s="226">
        <v>8</v>
      </c>
      <c r="H62" s="226">
        <v>17</v>
      </c>
      <c r="I62" s="226">
        <v>26</v>
      </c>
      <c r="J62" s="227">
        <v>32</v>
      </c>
      <c r="K62" s="228">
        <v>32</v>
      </c>
      <c r="L62" s="226">
        <v>8</v>
      </c>
      <c r="M62" s="234" t="s">
        <v>487</v>
      </c>
      <c r="N62" s="229">
        <f t="shared" si="2"/>
        <v>0.47058823529411764</v>
      </c>
      <c r="O62" s="230">
        <f t="shared" si="1"/>
        <v>294</v>
      </c>
      <c r="P62" s="230" t="s">
        <v>385</v>
      </c>
      <c r="Q62" s="262" t="s">
        <v>455</v>
      </c>
      <c r="R62" s="232" t="s">
        <v>587</v>
      </c>
      <c r="S62" s="231"/>
    </row>
    <row r="63" spans="1:19" s="174" customFormat="1" ht="15" customHeight="1" x14ac:dyDescent="0.25">
      <c r="A63" s="165">
        <v>8</v>
      </c>
      <c r="B63" s="165">
        <v>69</v>
      </c>
      <c r="C63" s="165">
        <v>277</v>
      </c>
      <c r="D63" s="179" t="s">
        <v>272</v>
      </c>
      <c r="E63" s="167" t="s">
        <v>488</v>
      </c>
      <c r="F63" s="204">
        <v>0.90800000000000003</v>
      </c>
      <c r="G63" s="204">
        <v>0.96</v>
      </c>
      <c r="H63" s="204">
        <v>0.91</v>
      </c>
      <c r="I63" s="204">
        <v>0.91300000000000003</v>
      </c>
      <c r="J63" s="205">
        <v>0.91500000000000004</v>
      </c>
      <c r="K63" s="75">
        <v>0.91500000000000004</v>
      </c>
      <c r="L63" s="204">
        <v>0.6</v>
      </c>
      <c r="M63" s="179" t="s">
        <v>489</v>
      </c>
      <c r="N63" s="170">
        <f t="shared" si="2"/>
        <v>0.65934065934065933</v>
      </c>
      <c r="O63" s="171">
        <f t="shared" si="1"/>
        <v>169</v>
      </c>
      <c r="P63" s="171" t="s">
        <v>385</v>
      </c>
      <c r="Q63" s="186" t="s">
        <v>490</v>
      </c>
      <c r="R63" s="173" t="s">
        <v>586</v>
      </c>
      <c r="S63" s="172"/>
    </row>
    <row r="64" spans="1:19" s="174" customFormat="1" ht="15" customHeight="1" x14ac:dyDescent="0.25">
      <c r="A64" s="165">
        <v>8</v>
      </c>
      <c r="B64" s="165">
        <v>69</v>
      </c>
      <c r="C64" s="165">
        <v>278</v>
      </c>
      <c r="D64" s="179" t="s">
        <v>273</v>
      </c>
      <c r="E64" s="167" t="s">
        <v>274</v>
      </c>
      <c r="F64" s="184">
        <v>1</v>
      </c>
      <c r="G64" s="184">
        <v>1</v>
      </c>
      <c r="H64" s="184">
        <v>1</v>
      </c>
      <c r="I64" s="184">
        <v>1</v>
      </c>
      <c r="J64" s="185">
        <v>1</v>
      </c>
      <c r="K64" s="71">
        <v>1</v>
      </c>
      <c r="L64" s="184">
        <v>0.5</v>
      </c>
      <c r="M64" s="179" t="s">
        <v>491</v>
      </c>
      <c r="N64" s="170">
        <f t="shared" si="2"/>
        <v>0.5</v>
      </c>
      <c r="O64" s="171">
        <f t="shared" si="1"/>
        <v>188</v>
      </c>
      <c r="P64" s="171" t="s">
        <v>385</v>
      </c>
      <c r="Q64" s="172" t="s">
        <v>492</v>
      </c>
      <c r="R64" s="173" t="s">
        <v>586</v>
      </c>
      <c r="S64" s="172"/>
    </row>
    <row r="65" spans="1:23" s="174" customFormat="1" ht="15" customHeight="1" x14ac:dyDescent="0.25">
      <c r="A65" s="165">
        <v>8</v>
      </c>
      <c r="B65" s="165">
        <v>69</v>
      </c>
      <c r="C65" s="165">
        <v>279</v>
      </c>
      <c r="D65" s="179" t="s">
        <v>275</v>
      </c>
      <c r="E65" s="167" t="s">
        <v>493</v>
      </c>
      <c r="F65" s="184">
        <v>0.1</v>
      </c>
      <c r="G65" s="184">
        <v>0.09</v>
      </c>
      <c r="H65" s="184">
        <v>0.1</v>
      </c>
      <c r="I65" s="184">
        <v>0.1</v>
      </c>
      <c r="J65" s="185">
        <v>0.1</v>
      </c>
      <c r="K65" s="71">
        <v>0.1</v>
      </c>
      <c r="L65" s="184">
        <v>0.44</v>
      </c>
      <c r="M65" s="179" t="s">
        <v>494</v>
      </c>
      <c r="N65" s="170">
        <f t="shared" si="2"/>
        <v>4.3999999999999995</v>
      </c>
      <c r="O65" s="171">
        <f t="shared" si="1"/>
        <v>185</v>
      </c>
      <c r="P65" s="171" t="s">
        <v>385</v>
      </c>
      <c r="Q65" s="172" t="s">
        <v>495</v>
      </c>
      <c r="R65" s="173" t="s">
        <v>586</v>
      </c>
      <c r="S65" s="172"/>
    </row>
    <row r="66" spans="1:23" s="233" customFormat="1" ht="15" customHeight="1" x14ac:dyDescent="0.25">
      <c r="A66" s="223">
        <v>8</v>
      </c>
      <c r="B66" s="223">
        <v>70</v>
      </c>
      <c r="C66" s="223">
        <v>283</v>
      </c>
      <c r="D66" s="224" t="s">
        <v>212</v>
      </c>
      <c r="E66" s="225" t="s">
        <v>274</v>
      </c>
      <c r="F66" s="256">
        <v>0.43</v>
      </c>
      <c r="G66" s="256">
        <v>0.43</v>
      </c>
      <c r="H66" s="256">
        <v>0.6</v>
      </c>
      <c r="I66" s="256">
        <v>0.8</v>
      </c>
      <c r="J66" s="257">
        <v>1</v>
      </c>
      <c r="K66" s="258">
        <v>1</v>
      </c>
      <c r="L66" s="256">
        <v>0.5</v>
      </c>
      <c r="M66" s="224" t="s">
        <v>496</v>
      </c>
      <c r="N66" s="229">
        <f t="shared" si="2"/>
        <v>0.83333333333333337</v>
      </c>
      <c r="O66" s="230">
        <f t="shared" si="1"/>
        <v>354</v>
      </c>
      <c r="P66" s="230" t="s">
        <v>385</v>
      </c>
      <c r="Q66" s="231" t="s">
        <v>497</v>
      </c>
      <c r="R66" s="232" t="s">
        <v>586</v>
      </c>
      <c r="S66" s="231"/>
    </row>
    <row r="67" spans="1:23" s="174" customFormat="1" ht="15" customHeight="1" x14ac:dyDescent="0.25">
      <c r="A67" s="165">
        <v>8</v>
      </c>
      <c r="B67" s="165">
        <v>71</v>
      </c>
      <c r="C67" s="165">
        <v>281</v>
      </c>
      <c r="D67" s="166" t="s">
        <v>286</v>
      </c>
      <c r="E67" s="167" t="s">
        <v>274</v>
      </c>
      <c r="F67" s="184">
        <v>0.6</v>
      </c>
      <c r="G67" s="184">
        <v>0.6</v>
      </c>
      <c r="H67" s="184">
        <v>0.75</v>
      </c>
      <c r="I67" s="184">
        <v>0.9</v>
      </c>
      <c r="J67" s="185">
        <v>1</v>
      </c>
      <c r="K67" s="71">
        <v>1</v>
      </c>
      <c r="L67" s="184">
        <v>0.65</v>
      </c>
      <c r="M67" s="166" t="s">
        <v>498</v>
      </c>
      <c r="N67" s="170">
        <f t="shared" si="2"/>
        <v>0.8666666666666667</v>
      </c>
      <c r="O67" s="171">
        <f t="shared" si="1"/>
        <v>466</v>
      </c>
      <c r="P67" s="171" t="s">
        <v>385</v>
      </c>
      <c r="Q67" s="172" t="s">
        <v>497</v>
      </c>
      <c r="R67" s="173" t="s">
        <v>586</v>
      </c>
      <c r="S67" s="172"/>
    </row>
    <row r="68" spans="1:23" s="174" customFormat="1" ht="15" customHeight="1" x14ac:dyDescent="0.25">
      <c r="A68" s="165">
        <v>8</v>
      </c>
      <c r="B68" s="165">
        <v>72</v>
      </c>
      <c r="C68" s="165">
        <v>282</v>
      </c>
      <c r="D68" s="166" t="s">
        <v>278</v>
      </c>
      <c r="E68" s="167" t="s">
        <v>277</v>
      </c>
      <c r="F68" s="184">
        <v>1</v>
      </c>
      <c r="G68" s="184">
        <v>0.99</v>
      </c>
      <c r="H68" s="184">
        <v>1</v>
      </c>
      <c r="I68" s="184">
        <v>1</v>
      </c>
      <c r="J68" s="185">
        <v>1</v>
      </c>
      <c r="K68" s="71">
        <v>1</v>
      </c>
      <c r="L68" s="184">
        <v>0.27</v>
      </c>
      <c r="M68" s="166" t="s">
        <v>499</v>
      </c>
      <c r="N68" s="170">
        <f t="shared" si="2"/>
        <v>0.27</v>
      </c>
      <c r="O68" s="171">
        <f t="shared" ref="O68:O74" si="3">+LEN(M68)</f>
        <v>206</v>
      </c>
      <c r="P68" s="171" t="s">
        <v>385</v>
      </c>
      <c r="Q68" s="206" t="s">
        <v>500</v>
      </c>
      <c r="R68" s="173" t="s">
        <v>586</v>
      </c>
      <c r="S68" s="172"/>
    </row>
    <row r="69" spans="1:23" s="174" customFormat="1" ht="15" customHeight="1" x14ac:dyDescent="0.25">
      <c r="A69" s="165">
        <v>8</v>
      </c>
      <c r="B69" s="165">
        <v>73</v>
      </c>
      <c r="C69" s="165">
        <v>280</v>
      </c>
      <c r="D69" s="166" t="s">
        <v>279</v>
      </c>
      <c r="E69" s="167" t="s">
        <v>274</v>
      </c>
      <c r="F69" s="175">
        <v>1</v>
      </c>
      <c r="G69" s="175">
        <v>1</v>
      </c>
      <c r="H69" s="175">
        <v>1</v>
      </c>
      <c r="I69" s="175">
        <v>1</v>
      </c>
      <c r="J69" s="176">
        <v>1</v>
      </c>
      <c r="K69" s="152">
        <v>1</v>
      </c>
      <c r="L69" s="175">
        <v>0.75</v>
      </c>
      <c r="M69" s="166" t="s">
        <v>501</v>
      </c>
      <c r="N69" s="175">
        <f t="shared" si="2"/>
        <v>0.75</v>
      </c>
      <c r="O69" s="171">
        <f t="shared" si="3"/>
        <v>429</v>
      </c>
      <c r="P69" s="171" t="s">
        <v>385</v>
      </c>
      <c r="Q69" s="172" t="s">
        <v>497</v>
      </c>
      <c r="R69" s="173" t="s">
        <v>586</v>
      </c>
      <c r="S69" s="172"/>
    </row>
    <row r="70" spans="1:23" s="174" customFormat="1" ht="15" customHeight="1" x14ac:dyDescent="0.25">
      <c r="A70" s="165">
        <v>8</v>
      </c>
      <c r="B70" s="165">
        <v>74</v>
      </c>
      <c r="C70" s="165">
        <v>284</v>
      </c>
      <c r="D70" s="166" t="s">
        <v>280</v>
      </c>
      <c r="E70" s="167" t="s">
        <v>502</v>
      </c>
      <c r="F70" s="184">
        <v>0.9</v>
      </c>
      <c r="G70" s="184">
        <v>0.94</v>
      </c>
      <c r="H70" s="184">
        <v>0.9</v>
      </c>
      <c r="I70" s="184">
        <v>0.9</v>
      </c>
      <c r="J70" s="185">
        <v>0.9</v>
      </c>
      <c r="K70" s="71">
        <v>0.9</v>
      </c>
      <c r="L70" s="184">
        <v>0.43</v>
      </c>
      <c r="M70" s="166" t="s">
        <v>503</v>
      </c>
      <c r="N70" s="170">
        <f t="shared" si="2"/>
        <v>0.47777777777777775</v>
      </c>
      <c r="O70" s="171">
        <f t="shared" si="3"/>
        <v>1434</v>
      </c>
      <c r="P70" s="171" t="s">
        <v>385</v>
      </c>
      <c r="Q70" s="203" t="s">
        <v>504</v>
      </c>
      <c r="R70" s="173" t="s">
        <v>586</v>
      </c>
      <c r="S70" s="172"/>
    </row>
    <row r="71" spans="1:23" s="174" customFormat="1" ht="15" customHeight="1" x14ac:dyDescent="0.25">
      <c r="A71" s="165">
        <v>8</v>
      </c>
      <c r="B71" s="165">
        <v>74</v>
      </c>
      <c r="C71" s="165">
        <v>285</v>
      </c>
      <c r="D71" s="166" t="s">
        <v>281</v>
      </c>
      <c r="E71" s="167" t="s">
        <v>502</v>
      </c>
      <c r="F71" s="180">
        <v>0.8</v>
      </c>
      <c r="G71" s="180">
        <v>0.94</v>
      </c>
      <c r="H71" s="180">
        <v>0.8</v>
      </c>
      <c r="I71" s="180">
        <v>0.8</v>
      </c>
      <c r="J71" s="181">
        <v>0.8</v>
      </c>
      <c r="K71" s="71">
        <v>0.8</v>
      </c>
      <c r="L71" s="180">
        <v>0.96</v>
      </c>
      <c r="M71" s="166" t="s">
        <v>505</v>
      </c>
      <c r="N71" s="182">
        <f t="shared" si="2"/>
        <v>1.2</v>
      </c>
      <c r="O71" s="171">
        <f t="shared" si="3"/>
        <v>375</v>
      </c>
      <c r="P71" s="171" t="s">
        <v>385</v>
      </c>
      <c r="Q71" s="172" t="s">
        <v>504</v>
      </c>
      <c r="R71" s="173" t="s">
        <v>586</v>
      </c>
      <c r="S71" s="172"/>
    </row>
    <row r="72" spans="1:23" s="174" customFormat="1" ht="15" customHeight="1" x14ac:dyDescent="0.25">
      <c r="A72" s="165">
        <v>8</v>
      </c>
      <c r="B72" s="165">
        <v>75</v>
      </c>
      <c r="C72" s="165">
        <v>286</v>
      </c>
      <c r="D72" s="166" t="s">
        <v>282</v>
      </c>
      <c r="E72" s="167" t="s">
        <v>506</v>
      </c>
      <c r="F72" s="170">
        <v>0.91</v>
      </c>
      <c r="G72" s="170">
        <v>0.91</v>
      </c>
      <c r="H72" s="170">
        <v>0.92</v>
      </c>
      <c r="I72" s="170">
        <v>0.94</v>
      </c>
      <c r="J72" s="207">
        <v>0.96</v>
      </c>
      <c r="K72" s="71">
        <v>0.96</v>
      </c>
      <c r="L72" s="170">
        <v>0.96</v>
      </c>
      <c r="M72" s="166" t="s">
        <v>507</v>
      </c>
      <c r="N72" s="170">
        <f t="shared" si="2"/>
        <v>1.0434782608695652</v>
      </c>
      <c r="O72" s="171">
        <f t="shared" si="3"/>
        <v>66</v>
      </c>
      <c r="P72" s="171" t="s">
        <v>385</v>
      </c>
      <c r="Q72" s="172" t="s">
        <v>508</v>
      </c>
      <c r="R72" s="173" t="s">
        <v>586</v>
      </c>
      <c r="S72" s="172"/>
    </row>
    <row r="73" spans="1:23" s="174" customFormat="1" ht="15" customHeight="1" x14ac:dyDescent="0.25">
      <c r="A73" s="165">
        <v>8</v>
      </c>
      <c r="B73" s="165">
        <v>76</v>
      </c>
      <c r="C73" s="165">
        <v>287</v>
      </c>
      <c r="D73" s="166" t="s">
        <v>283</v>
      </c>
      <c r="E73" s="167" t="s">
        <v>509</v>
      </c>
      <c r="F73" s="168">
        <v>2</v>
      </c>
      <c r="G73" s="168">
        <v>2</v>
      </c>
      <c r="H73" s="168">
        <v>4</v>
      </c>
      <c r="I73" s="168">
        <v>6</v>
      </c>
      <c r="J73" s="169">
        <v>7</v>
      </c>
      <c r="K73" s="147">
        <v>7</v>
      </c>
      <c r="L73" s="168">
        <v>3</v>
      </c>
      <c r="M73" s="166" t="s">
        <v>510</v>
      </c>
      <c r="N73" s="170">
        <f t="shared" si="2"/>
        <v>0.75</v>
      </c>
      <c r="O73" s="171">
        <f t="shared" si="3"/>
        <v>180</v>
      </c>
      <c r="P73" s="171" t="s">
        <v>385</v>
      </c>
      <c r="Q73" s="172" t="s">
        <v>511</v>
      </c>
      <c r="R73" s="173" t="s">
        <v>586</v>
      </c>
      <c r="S73" s="172"/>
    </row>
    <row r="74" spans="1:23" s="174" customFormat="1" ht="15" customHeight="1" thickBot="1" x14ac:dyDescent="0.3">
      <c r="A74" s="165">
        <v>8</v>
      </c>
      <c r="B74" s="165">
        <v>77</v>
      </c>
      <c r="C74" s="165">
        <v>288</v>
      </c>
      <c r="D74" s="208" t="s">
        <v>285</v>
      </c>
      <c r="E74" s="209" t="s">
        <v>284</v>
      </c>
      <c r="F74" s="210">
        <v>0.78</v>
      </c>
      <c r="G74" s="210">
        <v>0.89659999999999995</v>
      </c>
      <c r="H74" s="210">
        <v>0.8</v>
      </c>
      <c r="I74" s="210">
        <v>0.83</v>
      </c>
      <c r="J74" s="211">
        <v>0.85</v>
      </c>
      <c r="K74" s="76">
        <v>0.85</v>
      </c>
      <c r="L74" s="210">
        <v>1</v>
      </c>
      <c r="M74" s="208" t="s">
        <v>512</v>
      </c>
      <c r="N74" s="212">
        <f t="shared" si="2"/>
        <v>1.25</v>
      </c>
      <c r="O74" s="171">
        <f t="shared" si="3"/>
        <v>232</v>
      </c>
      <c r="P74" s="171" t="s">
        <v>385</v>
      </c>
      <c r="Q74" s="172" t="s">
        <v>386</v>
      </c>
      <c r="R74" s="173" t="s">
        <v>586</v>
      </c>
      <c r="S74" s="172"/>
    </row>
    <row r="77" spans="1:23" x14ac:dyDescent="0.2">
      <c r="D77" s="213"/>
      <c r="E77" s="78"/>
      <c r="F77" s="78"/>
    </row>
    <row r="78" spans="1:23" s="77" customFormat="1" ht="15.75" x14ac:dyDescent="0.2">
      <c r="A78" s="154" t="s">
        <v>375</v>
      </c>
      <c r="B78" s="154" t="s">
        <v>513</v>
      </c>
      <c r="C78" s="153"/>
      <c r="D78" s="215"/>
      <c r="L78" s="216"/>
      <c r="M78" s="216"/>
      <c r="N78" s="217"/>
      <c r="O78" s="153"/>
      <c r="P78" s="153"/>
      <c r="Q78" s="153"/>
      <c r="R78" s="214"/>
      <c r="S78" s="153"/>
      <c r="T78" s="153"/>
      <c r="U78" s="153"/>
      <c r="V78" s="153"/>
      <c r="W78" s="153"/>
    </row>
    <row r="79" spans="1:23" s="77" customFormat="1" ht="15.75" x14ac:dyDescent="0.2">
      <c r="A79" s="218">
        <v>1</v>
      </c>
      <c r="B79" s="219">
        <f>+COUNTIF($A$2:$A$74,$A79)</f>
        <v>8</v>
      </c>
      <c r="C79" s="153"/>
      <c r="D79" s="146"/>
      <c r="L79" s="220"/>
      <c r="M79" s="216"/>
      <c r="N79" s="216"/>
      <c r="O79" s="153"/>
      <c r="P79" s="153"/>
      <c r="Q79" s="153"/>
      <c r="R79" s="214"/>
      <c r="S79" s="153"/>
      <c r="T79" s="153"/>
      <c r="U79" s="153"/>
      <c r="V79" s="153"/>
      <c r="W79" s="153"/>
    </row>
    <row r="80" spans="1:23" ht="15.75" x14ac:dyDescent="0.2">
      <c r="A80" s="218">
        <v>2</v>
      </c>
      <c r="B80" s="219">
        <f t="shared" ref="B80:B86" si="4">+COUNTIF($A$2:$A$74,$A80)</f>
        <v>9</v>
      </c>
      <c r="N80" s="216"/>
    </row>
    <row r="81" spans="1:2" ht="15.75" x14ac:dyDescent="0.2">
      <c r="A81" s="218">
        <v>3</v>
      </c>
      <c r="B81" s="219">
        <f t="shared" si="4"/>
        <v>15</v>
      </c>
    </row>
    <row r="82" spans="1:2" ht="15.75" x14ac:dyDescent="0.2">
      <c r="A82" s="218">
        <v>4</v>
      </c>
      <c r="B82" s="219">
        <f t="shared" si="4"/>
        <v>3</v>
      </c>
    </row>
    <row r="83" spans="1:2" ht="15.75" x14ac:dyDescent="0.2">
      <c r="A83" s="218">
        <v>5</v>
      </c>
      <c r="B83" s="219">
        <f t="shared" si="4"/>
        <v>5</v>
      </c>
    </row>
    <row r="84" spans="1:2" ht="15.75" x14ac:dyDescent="0.2">
      <c r="A84" s="218">
        <v>6</v>
      </c>
      <c r="B84" s="219">
        <f t="shared" si="4"/>
        <v>10</v>
      </c>
    </row>
    <row r="85" spans="1:2" ht="15.75" x14ac:dyDescent="0.2">
      <c r="A85" s="218">
        <v>7</v>
      </c>
      <c r="B85" s="219">
        <f t="shared" si="4"/>
        <v>10</v>
      </c>
    </row>
    <row r="86" spans="1:2" ht="15.75" x14ac:dyDescent="0.2">
      <c r="A86" s="218">
        <v>8</v>
      </c>
      <c r="B86" s="219">
        <f t="shared" si="4"/>
        <v>12</v>
      </c>
    </row>
    <row r="87" spans="1:2" x14ac:dyDescent="0.25">
      <c r="A87" s="221" t="s">
        <v>514</v>
      </c>
      <c r="B87" s="222">
        <f>+SUM(B79:B86)</f>
        <v>72</v>
      </c>
    </row>
    <row r="88" spans="1:2" x14ac:dyDescent="0.25">
      <c r="A88"/>
    </row>
    <row r="89" spans="1:2" x14ac:dyDescent="0.25">
      <c r="A89"/>
    </row>
    <row r="90" spans="1:2" x14ac:dyDescent="0.25">
      <c r="A90"/>
    </row>
    <row r="91" spans="1:2" x14ac:dyDescent="0.25">
      <c r="A91"/>
    </row>
    <row r="92" spans="1:2" x14ac:dyDescent="0.25">
      <c r="A92"/>
    </row>
    <row r="93" spans="1:2" x14ac:dyDescent="0.25">
      <c r="A93"/>
    </row>
    <row r="94" spans="1:2" x14ac:dyDescent="0.25">
      <c r="A94"/>
    </row>
    <row r="95" spans="1:2" x14ac:dyDescent="0.25">
      <c r="A95"/>
    </row>
    <row r="96" spans="1:2"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sheetData>
  <autoFilter ref="A1:S74" xr:uid="{20468DDE-76CA-42D3-8E78-20315742C479}"/>
  <conditionalFormatting sqref="C1:C1048576">
    <cfRule type="duplicateValues" dxfId="3" priority="2"/>
  </conditionalFormatting>
  <conditionalFormatting sqref="O2:O74">
    <cfRule type="cellIs" dxfId="2" priority="1" operator="greaterThan">
      <formula>2000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18" max="18" man="1"/>
    <brk id="36" max="16383" man="1"/>
    <brk id="52"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H7EN5MXTHQNV-1281-7</_dlc_DocId>
    <_dlc_DocIdUrl xmlns="ae9388c0-b1e2-40ea-b6a8-c51c7913cbd2">
      <Url>https://www.mincultura.gov.co/ministerio/oficinas-y-grupos/oficina%20asesora%20de%20planeacion/planeacion%20estrategica/_layouts/15/DocIdRedir.aspx?ID=H7EN5MXTHQNV-1281-7</Url>
      <Description>H7EN5MXTHQNV-1281-7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396BFD7EC1CE5547B8931E9CE398562B" ma:contentTypeVersion="2" ma:contentTypeDescription="Crear nuevo documento." ma:contentTypeScope="" ma:versionID="11413830d4d82d9e9a70dff001ac5cc8">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979E23-AA5E-4D32-B8CB-5F6ADD40200E}"/>
</file>

<file path=customXml/itemProps2.xml><?xml version="1.0" encoding="utf-8"?>
<ds:datastoreItem xmlns:ds="http://schemas.openxmlformats.org/officeDocument/2006/customXml" ds:itemID="{0CDE2DD8-011B-4707-B908-DD47798BFD18}"/>
</file>

<file path=customXml/itemProps3.xml><?xml version="1.0" encoding="utf-8"?>
<ds:datastoreItem xmlns:ds="http://schemas.openxmlformats.org/officeDocument/2006/customXml" ds:itemID="{5EECCEC1-8134-40F1-AB43-C9D563F45483}"/>
</file>

<file path=customXml/itemProps4.xml><?xml version="1.0" encoding="utf-8"?>
<ds:datastoreItem xmlns:ds="http://schemas.openxmlformats.org/officeDocument/2006/customXml" ds:itemID="{D7D5B9BD-E97C-4B4F-8432-1D87E2C8B4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Objetivo (1)</vt:lpstr>
      <vt:lpstr>Objetivo (2)</vt:lpstr>
      <vt:lpstr>Objetivo (3)</vt:lpstr>
      <vt:lpstr>Objetivo (4)</vt:lpstr>
      <vt:lpstr>Objetivo (5)</vt:lpstr>
      <vt:lpstr>Objetivo (6)</vt:lpstr>
      <vt:lpstr>Objetivo (7)</vt:lpstr>
      <vt:lpstr>Carga SIG 1er.T</vt:lpstr>
      <vt:lpstr>Carga SIG 2do.T</vt:lpstr>
      <vt:lpstr>Carga SIG 3er.T</vt:lpstr>
      <vt:lpstr>'Carga SIG 1er.T'!Área_de_impresión</vt:lpstr>
      <vt:lpstr>'Carga SIG 2do.T'!Área_de_impresión</vt:lpstr>
      <vt:lpstr>'Carga SIG 3er.T'!Área_de_impresión</vt:lpstr>
      <vt:lpstr>'Carga SIG 1er.T'!Títulos_a_imprimir</vt:lpstr>
      <vt:lpstr>'Carga SIG 2do.T'!Títulos_a_imprimir</vt:lpstr>
      <vt:lpstr>'Carga SIG 3er.T'!Títulos_a_imprimir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Alberto Aviles Barragán</dc:creator>
  <cp:lastModifiedBy>Carlos M</cp:lastModifiedBy>
  <dcterms:created xsi:type="dcterms:W3CDTF">2019-01-31T16:29:39Z</dcterms:created>
  <dcterms:modified xsi:type="dcterms:W3CDTF">2020-11-10T13:14:52Z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0x010100396BFD7EC1CE5547B8931E9CE398562B</vt:lpwstr>
  </property>
  <property fmtid="{D5CDD505-2E9C-101B-9397-08002B2CF9AE}" pid="3" name="_dlc_DocIdItemGuid">
    <vt:lpwstr>98c225a1-f6ed-44d3-8243-beb4e8f6db8e</vt:lpwstr>
  </property>
</Properties>
</file>